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personnel\com\"/>
    </mc:Choice>
  </mc:AlternateContent>
  <bookViews>
    <workbookView xWindow="0" yWindow="0" windowWidth="23970" windowHeight="9600" firstSheet="4" activeTab="5"/>
  </bookViews>
  <sheets>
    <sheet name="ตอนที่ 1" sheetId="12" r:id="rId1"/>
    <sheet name="ตอนที่ 2" sheetId="24" r:id="rId2"/>
    <sheet name="ตอนที่ 3 ข้อมูลปฏิบัติงาน (2)" sheetId="23" r:id="rId3"/>
    <sheet name="ตอน 4 com 5 คนประธาน+กรรมการ" sheetId="11" r:id="rId4"/>
    <sheet name="ตอน 4 com 4 คนประธาน+กรรมการ" sheetId="21" r:id="rId5"/>
    <sheet name="ตอน 4 com3คนประธาน+กรรมการ" sheetId="22" r:id="rId6"/>
    <sheet name="ตอนที่ 5 ลจ" sheetId="25" r:id="rId7"/>
    <sheet name="ตอนที่ 5 ตัวอย่าง ลจ" sheetId="27" r:id="rId8"/>
    <sheet name="Sheet13" sheetId="14" r:id="rId9"/>
    <sheet name="Sheet14" sheetId="15" r:id="rId10"/>
    <sheet name="Sheet15" sheetId="16" r:id="rId11"/>
    <sheet name="Sheet16" sheetId="17" r:id="rId12"/>
    <sheet name="Sheet17" sheetId="18" r:id="rId13"/>
    <sheet name="Sheet18" sheetId="19" r:id="rId14"/>
    <sheet name="Sheet19" sheetId="20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22" l="1"/>
  <c r="E53" i="22"/>
  <c r="D53" i="22"/>
  <c r="C53" i="22"/>
  <c r="B53" i="22"/>
  <c r="F51" i="22"/>
  <c r="E51" i="22"/>
  <c r="D51" i="22"/>
  <c r="C51" i="22"/>
  <c r="B51" i="22"/>
  <c r="F50" i="22"/>
  <c r="E50" i="22"/>
  <c r="D50" i="22"/>
  <c r="C50" i="22"/>
  <c r="B50" i="22"/>
  <c r="F49" i="22"/>
  <c r="E49" i="22"/>
  <c r="D49" i="22"/>
  <c r="C49" i="22"/>
  <c r="B49" i="22"/>
  <c r="F47" i="22"/>
  <c r="E47" i="22"/>
  <c r="D47" i="22"/>
  <c r="C47" i="22"/>
  <c r="B47" i="22"/>
  <c r="F46" i="22"/>
  <c r="E46" i="22"/>
  <c r="D46" i="22"/>
  <c r="C46" i="22"/>
  <c r="B46" i="22"/>
  <c r="F45" i="22"/>
  <c r="E45" i="22"/>
  <c r="D45" i="22"/>
  <c r="C45" i="22"/>
  <c r="B45" i="22"/>
  <c r="F44" i="22"/>
  <c r="E44" i="22"/>
  <c r="D44" i="22"/>
  <c r="C44" i="22"/>
  <c r="B44" i="22"/>
  <c r="F43" i="22"/>
  <c r="E43" i="22"/>
  <c r="D43" i="22"/>
  <c r="C43" i="22"/>
  <c r="B43" i="22"/>
  <c r="H17" i="22"/>
  <c r="J17" i="22" s="1"/>
  <c r="I53" i="22" s="1"/>
  <c r="G17" i="22"/>
  <c r="F17" i="22"/>
  <c r="E17" i="22"/>
  <c r="G15" i="22"/>
  <c r="F15" i="22"/>
  <c r="E15" i="22"/>
  <c r="H15" i="22" s="1"/>
  <c r="H14" i="22"/>
  <c r="J14" i="22" s="1"/>
  <c r="I50" i="22" s="1"/>
  <c r="G14" i="22"/>
  <c r="F14" i="22"/>
  <c r="E14" i="22"/>
  <c r="G13" i="22"/>
  <c r="F13" i="22"/>
  <c r="E13" i="22"/>
  <c r="H13" i="22" s="1"/>
  <c r="H11" i="22"/>
  <c r="G47" i="22" s="1"/>
  <c r="G11" i="22"/>
  <c r="F11" i="22"/>
  <c r="E11" i="22"/>
  <c r="G10" i="22"/>
  <c r="F10" i="22"/>
  <c r="E10" i="22"/>
  <c r="H10" i="22" s="1"/>
  <c r="H9" i="22"/>
  <c r="J9" i="22" s="1"/>
  <c r="I45" i="22" s="1"/>
  <c r="G9" i="22"/>
  <c r="F9" i="22"/>
  <c r="E9" i="22"/>
  <c r="G8" i="22"/>
  <c r="F8" i="22"/>
  <c r="E8" i="22"/>
  <c r="H8" i="22" s="1"/>
  <c r="H7" i="22"/>
  <c r="G43" i="22" s="1"/>
  <c r="G7" i="22"/>
  <c r="F7" i="22"/>
  <c r="E7" i="22"/>
  <c r="F44" i="21"/>
  <c r="E44" i="21"/>
  <c r="D44" i="21"/>
  <c r="C44" i="21"/>
  <c r="B44" i="21"/>
  <c r="F42" i="21"/>
  <c r="E42" i="21"/>
  <c r="D42" i="21"/>
  <c r="C42" i="21"/>
  <c r="B42" i="21"/>
  <c r="F41" i="21"/>
  <c r="E41" i="21"/>
  <c r="D41" i="21"/>
  <c r="C41" i="21"/>
  <c r="B41" i="21"/>
  <c r="F40" i="21"/>
  <c r="E40" i="21"/>
  <c r="D40" i="21"/>
  <c r="C40" i="21"/>
  <c r="B40" i="21"/>
  <c r="F38" i="21"/>
  <c r="E38" i="21"/>
  <c r="D38" i="21"/>
  <c r="C38" i="21"/>
  <c r="B38" i="21"/>
  <c r="F37" i="21"/>
  <c r="E37" i="21"/>
  <c r="D37" i="21"/>
  <c r="C37" i="21"/>
  <c r="B37" i="21"/>
  <c r="F36" i="21"/>
  <c r="E36" i="21"/>
  <c r="D36" i="21"/>
  <c r="C36" i="21"/>
  <c r="B36" i="21"/>
  <c r="F35" i="21"/>
  <c r="E35" i="21"/>
  <c r="D35" i="21"/>
  <c r="C35" i="21"/>
  <c r="B35" i="21"/>
  <c r="F34" i="21"/>
  <c r="E34" i="21"/>
  <c r="D34" i="21"/>
  <c r="C34" i="21"/>
  <c r="B34" i="21"/>
  <c r="I17" i="21"/>
  <c r="H17" i="21"/>
  <c r="G17" i="21"/>
  <c r="F17" i="21"/>
  <c r="J17" i="21" s="1"/>
  <c r="I15" i="21"/>
  <c r="H15" i="21"/>
  <c r="G15" i="21"/>
  <c r="F15" i="21"/>
  <c r="J15" i="21" s="1"/>
  <c r="I14" i="21"/>
  <c r="H14" i="21"/>
  <c r="G14" i="21"/>
  <c r="F14" i="21"/>
  <c r="J14" i="21" s="1"/>
  <c r="I13" i="21"/>
  <c r="H13" i="21"/>
  <c r="G13" i="21"/>
  <c r="F13" i="21"/>
  <c r="J13" i="21" s="1"/>
  <c r="I11" i="21"/>
  <c r="H11" i="21"/>
  <c r="G11" i="21"/>
  <c r="F11" i="21"/>
  <c r="J11" i="21" s="1"/>
  <c r="I10" i="21"/>
  <c r="H10" i="21"/>
  <c r="G10" i="21"/>
  <c r="F10" i="21"/>
  <c r="J10" i="21" s="1"/>
  <c r="I9" i="21"/>
  <c r="H9" i="21"/>
  <c r="G9" i="21"/>
  <c r="F9" i="21"/>
  <c r="J9" i="21" s="1"/>
  <c r="I8" i="21"/>
  <c r="H8" i="21"/>
  <c r="G8" i="21"/>
  <c r="F8" i="21"/>
  <c r="J8" i="21" s="1"/>
  <c r="I7" i="21"/>
  <c r="H7" i="21"/>
  <c r="G7" i="21"/>
  <c r="F7" i="21"/>
  <c r="J7" i="21" s="1"/>
  <c r="F44" i="11"/>
  <c r="E44" i="11"/>
  <c r="D44" i="11"/>
  <c r="C44" i="11"/>
  <c r="B44" i="11"/>
  <c r="F42" i="11"/>
  <c r="E42" i="11"/>
  <c r="D42" i="11"/>
  <c r="C42" i="11"/>
  <c r="B42" i="11"/>
  <c r="F41" i="11"/>
  <c r="E41" i="11"/>
  <c r="D41" i="11"/>
  <c r="C41" i="11"/>
  <c r="B41" i="11"/>
  <c r="F40" i="11"/>
  <c r="E40" i="11"/>
  <c r="D40" i="11"/>
  <c r="C40" i="11"/>
  <c r="B40" i="11"/>
  <c r="F38" i="11"/>
  <c r="E38" i="11"/>
  <c r="D38" i="11"/>
  <c r="C38" i="11"/>
  <c r="B38" i="11"/>
  <c r="F37" i="11"/>
  <c r="E37" i="11"/>
  <c r="D37" i="11"/>
  <c r="C37" i="11"/>
  <c r="B37" i="11"/>
  <c r="F36" i="11"/>
  <c r="E36" i="11"/>
  <c r="D36" i="11"/>
  <c r="C36" i="11"/>
  <c r="B36" i="11"/>
  <c r="F35" i="11"/>
  <c r="E35" i="11"/>
  <c r="D35" i="11"/>
  <c r="C35" i="11"/>
  <c r="B35" i="11"/>
  <c r="F34" i="11"/>
  <c r="E34" i="11"/>
  <c r="D34" i="11"/>
  <c r="C34" i="11"/>
  <c r="B34" i="11"/>
  <c r="K17" i="11"/>
  <c r="J17" i="11"/>
  <c r="I17" i="11"/>
  <c r="H17" i="11"/>
  <c r="G17" i="11"/>
  <c r="L17" i="11" s="1"/>
  <c r="K15" i="11"/>
  <c r="J15" i="11"/>
  <c r="I15" i="11"/>
  <c r="H15" i="11"/>
  <c r="G15" i="11"/>
  <c r="L15" i="11" s="1"/>
  <c r="K14" i="11"/>
  <c r="J14" i="11"/>
  <c r="I14" i="11"/>
  <c r="H14" i="11"/>
  <c r="G14" i="11"/>
  <c r="L14" i="11" s="1"/>
  <c r="K13" i="11"/>
  <c r="J13" i="11"/>
  <c r="I13" i="11"/>
  <c r="H13" i="11"/>
  <c r="G13" i="11"/>
  <c r="L13" i="11" s="1"/>
  <c r="K11" i="11"/>
  <c r="J11" i="11"/>
  <c r="I11" i="11"/>
  <c r="H11" i="11"/>
  <c r="G11" i="11"/>
  <c r="L11" i="11" s="1"/>
  <c r="K10" i="11"/>
  <c r="J10" i="11"/>
  <c r="I10" i="11"/>
  <c r="H10" i="11"/>
  <c r="G10" i="11"/>
  <c r="L10" i="11" s="1"/>
  <c r="K9" i="11"/>
  <c r="J9" i="11"/>
  <c r="I9" i="11"/>
  <c r="H9" i="11"/>
  <c r="G9" i="11"/>
  <c r="L9" i="11" s="1"/>
  <c r="K8" i="11"/>
  <c r="J8" i="11"/>
  <c r="I8" i="11"/>
  <c r="H8" i="11"/>
  <c r="G8" i="11"/>
  <c r="L8" i="11" s="1"/>
  <c r="K7" i="11"/>
  <c r="J7" i="11"/>
  <c r="I7" i="11"/>
  <c r="H7" i="11"/>
  <c r="G7" i="11"/>
  <c r="L7" i="11" s="1"/>
  <c r="I15" i="22" l="1"/>
  <c r="H51" i="22" s="1"/>
  <c r="G51" i="22"/>
  <c r="J15" i="22"/>
  <c r="I51" i="22" s="1"/>
  <c r="I13" i="22"/>
  <c r="H49" i="22" s="1"/>
  <c r="G49" i="22"/>
  <c r="J13" i="22"/>
  <c r="I49" i="22" s="1"/>
  <c r="I10" i="22"/>
  <c r="H46" i="22" s="1"/>
  <c r="G46" i="22"/>
  <c r="J10" i="22"/>
  <c r="I46" i="22" s="1"/>
  <c r="I8" i="22"/>
  <c r="H44" i="22" s="1"/>
  <c r="J8" i="22"/>
  <c r="I44" i="22" s="1"/>
  <c r="G44" i="22"/>
  <c r="G50" i="22"/>
  <c r="G53" i="22"/>
  <c r="I7" i="22"/>
  <c r="H43" i="22" s="1"/>
  <c r="I9" i="22"/>
  <c r="H45" i="22" s="1"/>
  <c r="I11" i="22"/>
  <c r="H47" i="22" s="1"/>
  <c r="I14" i="22"/>
  <c r="H50" i="22" s="1"/>
  <c r="I17" i="22"/>
  <c r="H53" i="22" s="1"/>
  <c r="G45" i="22"/>
  <c r="J7" i="22"/>
  <c r="I43" i="22" s="1"/>
  <c r="J11" i="22"/>
  <c r="I47" i="22" s="1"/>
  <c r="G35" i="21"/>
  <c r="K8" i="21"/>
  <c r="H35" i="21" s="1"/>
  <c r="L8" i="21"/>
  <c r="I35" i="21" s="1"/>
  <c r="L7" i="21"/>
  <c r="I34" i="21" s="1"/>
  <c r="K7" i="21"/>
  <c r="H34" i="21" s="1"/>
  <c r="G34" i="21"/>
  <c r="K9" i="21"/>
  <c r="H36" i="21" s="1"/>
  <c r="G36" i="21"/>
  <c r="L9" i="21"/>
  <c r="I36" i="21" s="1"/>
  <c r="L10" i="21"/>
  <c r="I37" i="21" s="1"/>
  <c r="G37" i="21"/>
  <c r="K10" i="21"/>
  <c r="H37" i="21" s="1"/>
  <c r="L11" i="21"/>
  <c r="I38" i="21" s="1"/>
  <c r="G38" i="21"/>
  <c r="K11" i="21"/>
  <c r="H38" i="21" s="1"/>
  <c r="G40" i="21"/>
  <c r="L13" i="21"/>
  <c r="I40" i="21" s="1"/>
  <c r="K13" i="21"/>
  <c r="H40" i="21" s="1"/>
  <c r="K14" i="21"/>
  <c r="H41" i="21" s="1"/>
  <c r="G41" i="21"/>
  <c r="L14" i="21"/>
  <c r="I41" i="21" s="1"/>
  <c r="L15" i="21"/>
  <c r="I42" i="21" s="1"/>
  <c r="G42" i="21"/>
  <c r="K15" i="21"/>
  <c r="H42" i="21" s="1"/>
  <c r="L17" i="21"/>
  <c r="I44" i="21" s="1"/>
  <c r="K17" i="21"/>
  <c r="H44" i="21" s="1"/>
  <c r="G44" i="21"/>
  <c r="N14" i="11"/>
  <c r="I41" i="11" s="1"/>
  <c r="M14" i="11"/>
  <c r="H41" i="11" s="1"/>
  <c r="G41" i="11"/>
  <c r="N10" i="11"/>
  <c r="I37" i="11" s="1"/>
  <c r="M10" i="11"/>
  <c r="H37" i="11" s="1"/>
  <c r="G37" i="11"/>
  <c r="N15" i="11"/>
  <c r="I42" i="11" s="1"/>
  <c r="M15" i="11"/>
  <c r="H42" i="11" s="1"/>
  <c r="G42" i="11"/>
  <c r="N9" i="11"/>
  <c r="I36" i="11" s="1"/>
  <c r="M9" i="11"/>
  <c r="H36" i="11" s="1"/>
  <c r="G36" i="11"/>
  <c r="N7" i="11"/>
  <c r="I34" i="11" s="1"/>
  <c r="M7" i="11"/>
  <c r="H34" i="11" s="1"/>
  <c r="G34" i="11"/>
  <c r="N11" i="11"/>
  <c r="I38" i="11" s="1"/>
  <c r="M11" i="11"/>
  <c r="H38" i="11" s="1"/>
  <c r="G38" i="11"/>
  <c r="N17" i="11"/>
  <c r="I44" i="11" s="1"/>
  <c r="M17" i="11"/>
  <c r="H44" i="11" s="1"/>
  <c r="G44" i="11"/>
  <c r="N8" i="11"/>
  <c r="I35" i="11" s="1"/>
  <c r="M8" i="11"/>
  <c r="H35" i="11" s="1"/>
  <c r="G35" i="11"/>
  <c r="N13" i="11"/>
  <c r="I40" i="11" s="1"/>
  <c r="M13" i="11"/>
  <c r="H40" i="11" s="1"/>
  <c r="G40" i="11"/>
  <c r="F55" i="22" l="1"/>
  <c r="F46" i="21"/>
  <c r="F46" i="11"/>
  <c r="H17" i="27" l="1"/>
  <c r="H16" i="27"/>
  <c r="H11" i="27"/>
  <c r="H10" i="27"/>
  <c r="H8" i="27"/>
  <c r="H7" i="27"/>
  <c r="H6" i="27" s="1"/>
  <c r="H9" i="27" l="1"/>
  <c r="H18" i="27" s="1"/>
  <c r="H15" i="27"/>
  <c r="H19" i="27" l="1"/>
</calcChain>
</file>

<file path=xl/sharedStrings.xml><?xml version="1.0" encoding="utf-8"?>
<sst xmlns="http://schemas.openxmlformats.org/spreadsheetml/2006/main" count="347" uniqueCount="153">
  <si>
    <t>ภาระงาน</t>
  </si>
  <si>
    <t>คะแนน</t>
  </si>
  <si>
    <t>3.2  การมีส่วนร่วมงานด้านประกันคุณภาพ/5 ส……………………………………………………………………………………………………………..</t>
  </si>
  <si>
    <t>3.3  ความต้องการพัฒนาตนเอง………………………………………………………………………………………………………………………………</t>
  </si>
  <si>
    <t>3.4  ข้อเสนอแนะสำหรับหน่วยงาน……………………………………………………………………………………………………………………………</t>
  </si>
  <si>
    <t xml:space="preserve">                                                                        การรับรองของผู้รับการประเมิน/ผู้บังคับบัญชาชั้นต้น</t>
  </si>
  <si>
    <r>
      <t xml:space="preserve">                             </t>
    </r>
    <r>
      <rPr>
        <b/>
        <sz val="14"/>
        <color theme="1"/>
        <rFont val="Angsana New"/>
        <family val="1"/>
      </rPr>
      <t>ขอรับรองว่าเป็นความจริง                                                                                                            ขอรับรองว่าข้อความข้างต้นเป็นจริง</t>
    </r>
  </si>
  <si>
    <t xml:space="preserve">          (ลงชื่อ) ………………………………………..ผู้รับการประเมิน                                                       (ลงชื่อ) ………………………………………..ผู้บังคับบัญชาชั้นต้น                                   </t>
  </si>
  <si>
    <t>คะแนนประเมิน</t>
  </si>
  <si>
    <t>รวม</t>
  </si>
  <si>
    <t xml:space="preserve">     3.1.2  การเข้าร่วมประชุมสัมมนา /ประชุมวิชาการ/เมื่อวันที่……………………………………………………………………………………..</t>
  </si>
  <si>
    <t xml:space="preserve">     3.1.3  การทำวิจัยเรื่อง……………………………………………………………………………………………………………………………..</t>
  </si>
  <si>
    <t xml:space="preserve">     3.1.4  การดูงานที่………………………………………………………………………………………………………………………………..</t>
  </si>
  <si>
    <t xml:space="preserve">     3.1.5  การทำงานภายใต้คำแนะนำและการกำกับดูแลเรื่อง………………………………………………………………………………………               </t>
  </si>
  <si>
    <t xml:space="preserve">     3.1.6  การระดมสมองร่วมกันเพื่อพัฒนาระบบการทำงานหัวข้อ…………………………………………………………………………………</t>
  </si>
  <si>
    <t xml:space="preserve">    3.1.7   อื่น ๆ  ………………………………………………………………………………………………………………………………………</t>
  </si>
  <si>
    <t xml:space="preserve">                   (………………………………………..)                                                                                              (…………………………………………)</t>
  </si>
  <si>
    <r>
      <t>ตอนที่ 1</t>
    </r>
    <r>
      <rPr>
        <b/>
        <sz val="16"/>
        <color theme="1"/>
        <rFont val="Angsana New"/>
        <family val="1"/>
      </rPr>
      <t xml:space="preserve">    ประวัติส่วนตัว</t>
    </r>
  </si>
  <si>
    <r>
      <t>1.1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Angsana New"/>
        <family val="1"/>
      </rPr>
      <t>ชื่อผู้รับการประเมิน ………………..………………………………คณะ/หน่วยงาน………………………..ภาควิชา…………………...................</t>
    </r>
  </si>
  <si>
    <t>เป้าหมาย/ผลสัมฤทธิ์</t>
  </si>
  <si>
    <t>ผลการปฏิบัติงาน</t>
  </si>
  <si>
    <t>2.1 ภาระงานตามข้อตกลง  (กรอกเมื่อเริ่มรอบการประเมินในแต่ละครั้ง)</t>
  </si>
  <si>
    <r>
      <t xml:space="preserve">ขอรับรองว่าข้อความ </t>
    </r>
    <r>
      <rPr>
        <sz val="14"/>
        <color theme="1"/>
        <rFont val="Cordia New"/>
        <family val="2"/>
      </rPr>
      <t xml:space="preserve">2.1 </t>
    </r>
    <r>
      <rPr>
        <sz val="14"/>
        <color theme="1"/>
        <rFont val="Angsana New"/>
        <family val="1"/>
      </rPr>
      <t>เป็นความจริง</t>
    </r>
  </si>
  <si>
    <r>
      <t>ลงชื่อ</t>
    </r>
    <r>
      <rPr>
        <sz val="14"/>
        <color theme="1"/>
        <rFont val="Cordia New"/>
        <family val="2"/>
      </rPr>
      <t>……………………………………………</t>
    </r>
    <r>
      <rPr>
        <sz val="14"/>
        <color theme="1"/>
        <rFont val="Angsana New"/>
        <family val="1"/>
      </rPr>
      <t>ผู้รับการประเมิน</t>
    </r>
  </si>
  <si>
    <r>
      <t xml:space="preserve">                    </t>
    </r>
    <r>
      <rPr>
        <sz val="14"/>
        <color theme="1"/>
        <rFont val="Angsana New"/>
        <family val="1"/>
      </rPr>
      <t>ลงชื่อ</t>
    </r>
    <r>
      <rPr>
        <sz val="14"/>
        <color theme="1"/>
        <rFont val="Cordia New"/>
        <family val="2"/>
      </rPr>
      <t>……..……………………………………..</t>
    </r>
    <r>
      <rPr>
        <sz val="14"/>
        <color theme="1"/>
        <rFont val="Angsana New"/>
        <family val="1"/>
      </rPr>
      <t>ผู้บังคับบัญชาชั้นต้น</t>
    </r>
  </si>
  <si>
    <t xml:space="preserve">                             (…………………………………….….)</t>
  </si>
  <si>
    <r>
      <t xml:space="preserve">                    </t>
    </r>
    <r>
      <rPr>
        <sz val="14"/>
        <color theme="1"/>
        <rFont val="Angsana New"/>
        <family val="1"/>
      </rPr>
      <t>ลงชื่อ</t>
    </r>
    <r>
      <rPr>
        <sz val="14"/>
        <color theme="1"/>
        <rFont val="Cordia New"/>
        <family val="2"/>
      </rPr>
      <t>……………………………………………</t>
    </r>
    <r>
      <rPr>
        <sz val="14"/>
        <color theme="1"/>
        <rFont val="Angsana New"/>
        <family val="1"/>
      </rPr>
      <t>ผู้รับการประเมิน</t>
    </r>
  </si>
  <si>
    <r>
      <t xml:space="preserve">                  </t>
    </r>
    <r>
      <rPr>
        <sz val="14"/>
        <color theme="1"/>
        <rFont val="Angsana New"/>
        <family val="1"/>
      </rPr>
      <t>ลงชื่อ</t>
    </r>
    <r>
      <rPr>
        <sz val="14"/>
        <color theme="1"/>
        <rFont val="Cordia New"/>
        <family val="2"/>
      </rPr>
      <t>……..……………………………………..</t>
    </r>
    <r>
      <rPr>
        <sz val="14"/>
        <color theme="1"/>
        <rFont val="Angsana New"/>
        <family val="1"/>
      </rPr>
      <t>ผู้บังคับบัญชาชั้นต้น</t>
    </r>
  </si>
  <si>
    <t xml:space="preserve">    3.1  ข้อมูลการพัฒนาตนเอง</t>
  </si>
  <si>
    <t xml:space="preserve">      3.1.1   การศึกษาต่อตั้งแต่วันที่…………………………………………………..ถึง……………………………………………………………</t>
  </si>
  <si>
    <r>
      <t xml:space="preserve">ตอนที่ </t>
    </r>
    <r>
      <rPr>
        <b/>
        <u/>
        <sz val="14"/>
        <color theme="1"/>
        <rFont val="Cordia New"/>
        <family val="2"/>
      </rPr>
      <t>2</t>
    </r>
    <r>
      <rPr>
        <sz val="14"/>
        <color theme="1"/>
        <rFont val="Cordia New"/>
        <family val="2"/>
      </rPr>
      <t xml:space="preserve">   </t>
    </r>
    <r>
      <rPr>
        <b/>
        <sz val="14"/>
        <color theme="1"/>
        <rFont val="Angsana New"/>
        <family val="1"/>
      </rPr>
      <t xml:space="preserve">ข้อตกลงภาระงาน และการรายงานผลการปฏิบัติงาน </t>
    </r>
    <r>
      <rPr>
        <b/>
        <sz val="14"/>
        <color theme="1"/>
        <rFont val="Cordia New"/>
        <family val="2"/>
      </rPr>
      <t>(</t>
    </r>
    <r>
      <rPr>
        <b/>
        <sz val="14"/>
        <color theme="1"/>
        <rFont val="Angsana New"/>
        <family val="1"/>
      </rPr>
      <t>ผู้รับการประเมินกรอก</t>
    </r>
    <r>
      <rPr>
        <b/>
        <sz val="14"/>
        <color theme="1"/>
        <rFont val="Cordia New"/>
        <family val="2"/>
      </rPr>
      <t xml:space="preserve">) </t>
    </r>
  </si>
  <si>
    <r>
      <t>1.1</t>
    </r>
    <r>
      <rPr>
        <sz val="14"/>
        <color theme="1"/>
        <rFont val="Angsana New"/>
        <family val="1"/>
      </rPr>
      <t>.........................................</t>
    </r>
  </si>
  <si>
    <r>
      <t>1.2</t>
    </r>
    <r>
      <rPr>
        <sz val="14"/>
        <color theme="1"/>
        <rFont val="Angsana New"/>
        <family val="1"/>
      </rPr>
      <t>...........................................</t>
    </r>
  </si>
  <si>
    <t xml:space="preserve">                                                                 </t>
  </si>
  <si>
    <r>
      <t xml:space="preserve">2.  </t>
    </r>
    <r>
      <rPr>
        <b/>
        <sz val="14"/>
        <color theme="1"/>
        <rFont val="Angsana New"/>
        <family val="1"/>
      </rPr>
      <t xml:space="preserve">งานพัฒนา </t>
    </r>
    <r>
      <rPr>
        <b/>
        <sz val="14"/>
        <color theme="1"/>
        <rFont val="Cordia New"/>
        <family val="2"/>
      </rPr>
      <t xml:space="preserve">………..% </t>
    </r>
    <r>
      <rPr>
        <b/>
        <vertAlign val="superscript"/>
        <sz val="14"/>
        <color theme="1"/>
        <rFont val="Angsana New"/>
        <family val="1"/>
      </rPr>
      <t>2</t>
    </r>
  </si>
  <si>
    <r>
      <t>2.1</t>
    </r>
    <r>
      <rPr>
        <sz val="14"/>
        <color theme="1"/>
        <rFont val="Angsana New"/>
        <family val="1"/>
      </rPr>
      <t>................................................</t>
    </r>
  </si>
  <si>
    <r>
      <t>2.2</t>
    </r>
    <r>
      <rPr>
        <sz val="14"/>
        <color theme="1"/>
        <rFont val="Angsana New"/>
        <family val="1"/>
      </rPr>
      <t>.................................................</t>
    </r>
  </si>
  <si>
    <r>
      <t xml:space="preserve">2.  </t>
    </r>
    <r>
      <rPr>
        <b/>
        <sz val="14"/>
        <color theme="1"/>
        <rFont val="Angsana New"/>
        <family val="1"/>
      </rPr>
      <t xml:space="preserve">งานพัฒนา </t>
    </r>
    <r>
      <rPr>
        <b/>
        <sz val="14"/>
        <color theme="1"/>
        <rFont val="Cordia New"/>
        <family val="2"/>
      </rPr>
      <t xml:space="preserve">………..% </t>
    </r>
  </si>
  <si>
    <r>
      <t>3.</t>
    </r>
    <r>
      <rPr>
        <b/>
        <sz val="14"/>
        <color theme="1"/>
        <rFont val="Cordia New"/>
        <family val="2"/>
      </rPr>
      <t xml:space="preserve"> </t>
    </r>
    <r>
      <rPr>
        <b/>
        <sz val="14"/>
        <color theme="1"/>
        <rFont val="Angsana New"/>
        <family val="1"/>
      </rPr>
      <t xml:space="preserve">ภาระงานที่ส่วนงานกำหนด </t>
    </r>
    <r>
      <rPr>
        <b/>
        <sz val="14"/>
        <color theme="1"/>
        <rFont val="Cordia New"/>
        <family val="2"/>
      </rPr>
      <t xml:space="preserve"> </t>
    </r>
    <r>
      <rPr>
        <b/>
        <vertAlign val="superscript"/>
        <sz val="14"/>
        <color theme="1"/>
        <rFont val="Angsana New"/>
        <family val="1"/>
      </rPr>
      <t>3</t>
    </r>
  </si>
  <si>
    <r>
      <t>3.</t>
    </r>
    <r>
      <rPr>
        <b/>
        <sz val="14"/>
        <color theme="1"/>
        <rFont val="Cordia New"/>
        <family val="2"/>
      </rPr>
      <t xml:space="preserve"> </t>
    </r>
    <r>
      <rPr>
        <b/>
        <sz val="14"/>
        <color theme="1"/>
        <rFont val="Angsana New"/>
        <family val="1"/>
      </rPr>
      <t xml:space="preserve">ภาระงานที่ส่วนงานกำหนด </t>
    </r>
    <r>
      <rPr>
        <b/>
        <sz val="14"/>
        <color theme="1"/>
        <rFont val="Cordia New"/>
        <family val="2"/>
      </rPr>
      <t xml:space="preserve"> </t>
    </r>
  </si>
  <si>
    <r>
      <t xml:space="preserve">2.1 </t>
    </r>
    <r>
      <rPr>
        <sz val="14"/>
        <color theme="1"/>
        <rFont val="Angsana New"/>
        <family val="1"/>
      </rPr>
      <t xml:space="preserve">ภาระงานตามข้อตกลง  </t>
    </r>
    <r>
      <rPr>
        <sz val="14"/>
        <color theme="1"/>
        <rFont val="Cordia New"/>
        <family val="2"/>
      </rPr>
      <t>(</t>
    </r>
    <r>
      <rPr>
        <sz val="14"/>
        <color theme="1"/>
        <rFont val="Angsana New"/>
        <family val="1"/>
      </rPr>
      <t>กรอกเมื่อเริ่มรอบการประเมินในแต่ละครั้ง</t>
    </r>
    <r>
      <rPr>
        <sz val="14"/>
        <color theme="1"/>
        <rFont val="Cordia New"/>
        <family val="2"/>
      </rPr>
      <t>)</t>
    </r>
  </si>
  <si>
    <r>
      <t xml:space="preserve">2.2 การรายงานผลการปฎิบัติงานตามข้อตกลง </t>
    </r>
    <r>
      <rPr>
        <sz val="14"/>
        <color theme="1"/>
        <rFont val="Cordia New"/>
        <family val="2"/>
      </rPr>
      <t>(</t>
    </r>
    <r>
      <rPr>
        <sz val="14"/>
        <color theme="1"/>
        <rFont val="Angsana New"/>
        <family val="1"/>
      </rPr>
      <t>กรอกเมื่อสิ้นสุดรอบ</t>
    </r>
    <r>
      <rPr>
        <b/>
        <sz val="14"/>
        <color theme="1"/>
        <rFont val="Angsana New"/>
        <family val="1"/>
      </rPr>
      <t>การประเมิน</t>
    </r>
    <r>
      <rPr>
        <b/>
        <sz val="14"/>
        <color theme="1"/>
        <rFont val="Cordia New"/>
        <family val="2"/>
      </rPr>
      <t>)</t>
    </r>
  </si>
  <si>
    <t xml:space="preserve">                            (………………………………………….)</t>
  </si>
  <si>
    <r>
      <t xml:space="preserve">ขอรับรองว่าข้อความ </t>
    </r>
    <r>
      <rPr>
        <sz val="14"/>
        <color theme="1"/>
        <rFont val="Cordia New"/>
        <family val="2"/>
      </rPr>
      <t xml:space="preserve">2.2 </t>
    </r>
    <r>
      <rPr>
        <sz val="14"/>
        <color theme="1"/>
        <rFont val="Angsana New"/>
        <family val="1"/>
      </rPr>
      <t>เป็นความจริงและได้แนบ</t>
    </r>
  </si>
  <si>
    <t>เอกสารเพื่อประกอบการประเมินแล้ว</t>
  </si>
  <si>
    <t xml:space="preserve">                             (………………………………………….)</t>
  </si>
  <si>
    <t xml:space="preserve">                               (………………………………….…….)</t>
  </si>
  <si>
    <r>
      <t>หมายเหตุ</t>
    </r>
    <r>
      <rPr>
        <sz val="14"/>
        <color theme="1"/>
        <rFont val="Angsana New"/>
        <family val="1"/>
      </rPr>
      <t xml:space="preserve">  </t>
    </r>
    <r>
      <rPr>
        <sz val="14"/>
        <color theme="1"/>
        <rFont val="Cordia New"/>
        <family val="2"/>
      </rPr>
      <t xml:space="preserve">  </t>
    </r>
  </si>
  <si>
    <r>
      <t xml:space="preserve">   </t>
    </r>
    <r>
      <rPr>
        <sz val="14"/>
        <color theme="1"/>
        <rFont val="Cordia New"/>
        <family val="2"/>
      </rPr>
      <t xml:space="preserve">1. </t>
    </r>
    <r>
      <rPr>
        <sz val="14"/>
        <color theme="1"/>
        <rFont val="Angsana New"/>
        <family val="1"/>
      </rPr>
      <t>ภาระงานเป็นข้อตกลงร่วมกันระหว่างผู้รับการประเมินกับผู้บังคับบัญชาที่ใช้ประกอบการประเมินผลการปฏิบัติงาน</t>
    </r>
  </si>
  <si>
    <r>
      <t xml:space="preserve">    3. </t>
    </r>
    <r>
      <rPr>
        <sz val="14"/>
        <color theme="1"/>
        <rFont val="Angsana New"/>
        <family val="1"/>
      </rPr>
      <t>ให้คณะ/หน่วยงานสามารถกำหนดรายละเอียดเพิ่มเติมนอกเหนือจากที่มหาวิทยาลัยกำหนดได้ตามความเหมาะสม</t>
    </r>
  </si>
  <si>
    <t>เอกสารอ้างอิง/ข้อมูลอ้างอิง</t>
  </si>
  <si>
    <t>2.2     การรายงานผลการปฎิบัติงานตามข้อตกลง (กรอกเมื่อสิ้นสุดรอบการประเมิน)</t>
  </si>
  <si>
    <r>
      <t>1.</t>
    </r>
    <r>
      <rPr>
        <b/>
        <sz val="14"/>
        <color theme="1"/>
        <rFont val="Times New Roman"/>
        <family val="1"/>
      </rPr>
      <t> </t>
    </r>
    <r>
      <rPr>
        <b/>
        <sz val="14"/>
        <color theme="1"/>
        <rFont val="Angsana New"/>
        <family val="1"/>
      </rPr>
      <t>งานประจำ</t>
    </r>
    <r>
      <rPr>
        <b/>
        <sz val="14"/>
        <color theme="1"/>
        <rFont val="Cordia New"/>
        <family val="2"/>
      </rPr>
      <t>………%</t>
    </r>
    <r>
      <rPr>
        <b/>
        <vertAlign val="superscript"/>
        <sz val="14"/>
        <color theme="1"/>
        <rFont val="Angsana New"/>
        <family val="1"/>
      </rPr>
      <t>1</t>
    </r>
  </si>
  <si>
    <r>
      <t>2.</t>
    </r>
    <r>
      <rPr>
        <b/>
        <sz val="14"/>
        <color theme="1"/>
        <rFont val="Times New Roman"/>
        <family val="1"/>
      </rPr>
      <t> </t>
    </r>
    <r>
      <rPr>
        <b/>
        <sz val="14"/>
        <color theme="1"/>
        <rFont val="Angsana New"/>
        <family val="1"/>
      </rPr>
      <t>งานประจำ</t>
    </r>
    <r>
      <rPr>
        <b/>
        <sz val="14"/>
        <color theme="1"/>
        <rFont val="Cordia New"/>
        <family val="2"/>
      </rPr>
      <t>………%</t>
    </r>
  </si>
  <si>
    <r>
      <t>3.</t>
    </r>
    <r>
      <rPr>
        <sz val="14"/>
        <color theme="1"/>
        <rFont val="Cordia New"/>
        <family val="2"/>
      </rPr>
      <t>1</t>
    </r>
    <r>
      <rPr>
        <sz val="14"/>
        <color theme="1"/>
        <rFont val="Angsana New"/>
        <family val="1"/>
      </rPr>
      <t xml:space="preserve"> ตามประกาศของส่วนงาน........%</t>
    </r>
  </si>
  <si>
    <t>3.1.1.....................................................</t>
  </si>
  <si>
    <t>3.1.2.....................................................</t>
  </si>
  <si>
    <t xml:space="preserve">    2. ตอนที่ 2 ให้ผู้รับการประเมินกรอกรายละเอียดในส่วน 2.1 ต้นรอบประเมิน และให้กรอกผลการปฏิบัติงานในส่วนที่ 2.2 ครบรอบการประเมิน</t>
  </si>
  <si>
    <r>
      <t xml:space="preserve">    4. </t>
    </r>
    <r>
      <rPr>
        <sz val="14"/>
        <color theme="1"/>
        <rFont val="Angsana New"/>
        <family val="1"/>
      </rPr>
      <t>กรอกรายละเอียดภาระงานให้กรอกรายละเอียดลงใน</t>
    </r>
    <r>
      <rPr>
        <sz val="14"/>
        <color theme="1"/>
        <rFont val="Cordia New"/>
        <family val="2"/>
      </rPr>
      <t xml:space="preserve"> Tor online </t>
    </r>
    <r>
      <rPr>
        <sz val="14"/>
        <color theme="1"/>
        <rFont val="Angsana New"/>
        <family val="1"/>
      </rPr>
      <t xml:space="preserve">ยกเว้นมีเหตุจำเป็นตามประกาศ ฯ ให้ทำข้อตกลงเป็นเอกสารตามแบบที่มหาวิทยาลัยกำหนด </t>
    </r>
  </si>
  <si>
    <t>ภาระงานตามข้อตกลง</t>
  </si>
  <si>
    <t>สัดส่วนร้อยละ</t>
  </si>
  <si>
    <t>ปริมาณและคุณภาพของงาน (ผู้ประเมินกรอกคะแนนได้ตามช่วงที่กำหนด)</t>
  </si>
  <si>
    <t>ผลคะแนน</t>
  </si>
  <si>
    <t>ต้องแก้ไข</t>
  </si>
  <si>
    <t>(น้อยกว่า60)</t>
  </si>
  <si>
    <t>1. งานประจำ........... คะแนน (40-70 %)</t>
  </si>
  <si>
    <t>2. งานพัฒนา …...... คะแนน (10-40 %)</t>
  </si>
  <si>
    <t>สรุปคะแนนผลสัมฤทธิ์ของงานร้อยละ</t>
  </si>
  <si>
    <t xml:space="preserve"> 3.1 ตามประกาศของส่วนงาน</t>
  </si>
  <si>
    <t xml:space="preserve">3.1.2 </t>
  </si>
  <si>
    <t xml:space="preserve">3.1.1       </t>
  </si>
  <si>
    <t>ปรับปรุง</t>
  </si>
  <si>
    <t>(60-69.99)</t>
  </si>
  <si>
    <t xml:space="preserve"> (70-79.99)</t>
  </si>
  <si>
    <t>ดี</t>
  </si>
  <si>
    <t xml:space="preserve">ดีมาก    </t>
  </si>
  <si>
    <t>(80-89.99)</t>
  </si>
  <si>
    <t xml:space="preserve">ดีเด่น         </t>
  </si>
  <si>
    <t>(90-100)</t>
  </si>
  <si>
    <t>(สัดส่วนคะแนน x คะแนนระดับคุณภาพงาน)</t>
  </si>
  <si>
    <t>3.1.1       xxxxx</t>
  </si>
  <si>
    <t>3.1.2       xxxx</t>
  </si>
  <si>
    <t>1.1 xxx</t>
  </si>
  <si>
    <t>1.2  xxx</t>
  </si>
  <si>
    <t>2.1  xxx</t>
  </si>
  <si>
    <t>2.2  xxx</t>
  </si>
  <si>
    <t>1.2  (1)  รอบประเมินสำหรับลูกจ้างประจำตั้งแต่   [   ]    ครั้งที่ 1   วันที่   1 สิงหาคม ……...... ถึงวันที่  31 มกราคม   ................</t>
  </si>
  <si>
    <t xml:space="preserve">                                                                                         [   ]    ครั้งที่ 2   วันที่   1 กุมภาพันธ์. ...........ถึงวันที่  31 กรกฎาคม  …….......</t>
  </si>
  <si>
    <r>
      <t>สำหรับลูกจ้างประจำ</t>
    </r>
    <r>
      <rPr>
        <b/>
        <sz val="16"/>
        <color theme="1"/>
        <rFont val="Cordia New"/>
        <family val="2"/>
      </rPr>
      <t xml:space="preserve">  </t>
    </r>
    <r>
      <rPr>
        <b/>
        <sz val="16"/>
        <color theme="1"/>
        <rFont val="Angsana New"/>
        <family val="1"/>
      </rPr>
      <t>มหาวิทยาลัยสงขลานครินทร์</t>
    </r>
  </si>
  <si>
    <t xml:space="preserve">1.3   ตำแหน่งประเภท       [  ]  ผู้บริหาร                                                      </t>
  </si>
  <si>
    <r>
      <t xml:space="preserve">                                               </t>
    </r>
    <r>
      <rPr>
        <sz val="16"/>
        <color theme="1"/>
        <rFont val="Angsana New"/>
        <family val="1"/>
      </rPr>
      <t xml:space="preserve">[  ]  ผู้ปฏิบัติการ </t>
    </r>
    <r>
      <rPr>
        <b/>
        <sz val="16"/>
        <color theme="1"/>
        <rFont val="Angsana New"/>
        <family val="1"/>
      </rPr>
      <t xml:space="preserve">  </t>
    </r>
  </si>
  <si>
    <t xml:space="preserve">                                                   [  ]  1. กลุ่มงานบริการพื้นฐาน    ระดับ......</t>
  </si>
  <si>
    <t xml:space="preserve">                                                   [  ]  2. กลุ่มงานสนับสนุน            ระดับ.......</t>
  </si>
  <si>
    <t xml:space="preserve">                                                   [  ] 3. กลุ่มงานช่าง                        ระดับ ...........</t>
  </si>
  <si>
    <r>
      <t>3.</t>
    </r>
    <r>
      <rPr>
        <sz val="14"/>
        <color theme="1"/>
        <rFont val="Cordia New"/>
        <family val="2"/>
      </rPr>
      <t>1</t>
    </r>
    <r>
      <rPr>
        <sz val="14"/>
        <color theme="1"/>
        <rFont val="Angsana New"/>
        <family val="1"/>
      </rPr>
      <t xml:space="preserve"> ตามประกาศของส่วนงาน  20  %</t>
    </r>
  </si>
  <si>
    <r>
      <t xml:space="preserve">        </t>
    </r>
    <r>
      <rPr>
        <b/>
        <u/>
        <sz val="14"/>
        <color theme="1"/>
        <rFont val="Angsana New"/>
        <family val="1"/>
      </rPr>
      <t>ตอนที่  3</t>
    </r>
    <r>
      <rPr>
        <b/>
        <sz val="14"/>
        <color theme="1"/>
        <rFont val="Angsana New"/>
        <family val="1"/>
      </rPr>
      <t xml:space="preserve">  ข้อมูลการปฏิบัติงาน</t>
    </r>
  </si>
  <si>
    <r>
      <t>ตอนที่  5</t>
    </r>
    <r>
      <rPr>
        <sz val="13"/>
        <color theme="1"/>
        <rFont val="Angsana New"/>
        <family val="1"/>
      </rPr>
      <t xml:space="preserve">    </t>
    </r>
    <r>
      <rPr>
        <b/>
        <sz val="13"/>
        <color theme="1"/>
        <rFont val="Angsana New"/>
        <family val="1"/>
      </rPr>
      <t>การประเมินผลสัมฤทธิ์ของงานตามข้อตกลงในการปฏิบัติงานลูกจ้างประจำ</t>
    </r>
  </si>
  <si>
    <r>
      <t>3. ภาระงานที่ส่วนงานกำหนด ฯ</t>
    </r>
    <r>
      <rPr>
        <sz val="12"/>
        <color theme="1"/>
        <rFont val="Angsana New"/>
        <family val="1"/>
      </rPr>
      <t xml:space="preserve">        </t>
    </r>
  </si>
  <si>
    <r>
      <t>ตอนที่  5</t>
    </r>
    <r>
      <rPr>
        <sz val="13"/>
        <color theme="1"/>
        <rFont val="Angsana New"/>
        <family val="1"/>
      </rPr>
      <t xml:space="preserve">    </t>
    </r>
    <r>
      <rPr>
        <b/>
        <sz val="13"/>
        <color theme="1"/>
        <rFont val="Angsana New"/>
        <family val="1"/>
      </rPr>
      <t>การประเมินผลสัมฤทธิ์ของงานตามข้อตกลงในการปฏิบัติงาน สำหรับลูกจ้างประจำ</t>
    </r>
  </si>
  <si>
    <r>
      <t>3. ภาระงานที่ส่วนงานกำหนด ฯ</t>
    </r>
    <r>
      <rPr>
        <sz val="12"/>
        <color theme="1"/>
        <rFont val="Angsana New"/>
        <family val="1"/>
      </rPr>
      <t xml:space="preserve">        20 % (16 คะแนน)  </t>
    </r>
  </si>
  <si>
    <r>
      <t xml:space="preserve">ตารางคำนวณคะแนนประเมิน Competency </t>
    </r>
    <r>
      <rPr>
        <b/>
        <sz val="16"/>
        <color rgb="FFFF0000"/>
        <rFont val="AngsanaUPC"/>
        <family val="1"/>
      </rPr>
      <t>(ตารางที่ 1)</t>
    </r>
  </si>
  <si>
    <t xml:space="preserve">Competencies (รายการสมรรถนะ) </t>
  </si>
  <si>
    <t>กรุณากรอกคะแนนประเมิน  (1 - 5 คะแนน)</t>
  </si>
  <si>
    <t>คะแนนประเมินที่ได้</t>
  </si>
  <si>
    <t>ช่องว่าง</t>
  </si>
  <si>
    <t>ประธาน</t>
  </si>
  <si>
    <t>กรรมการ 1</t>
  </si>
  <si>
    <t>กรรมการ 2</t>
  </si>
  <si>
    <t>กรรมการ 3</t>
  </si>
  <si>
    <t>กรรมการ 4</t>
  </si>
  <si>
    <t>ค่าเฉลี่ย</t>
  </si>
  <si>
    <t>ร้อยละ</t>
  </si>
  <si>
    <t>สมรรถนะ</t>
  </si>
  <si>
    <t>P:Professionalism (ความเป็นมืออาชีพ)</t>
  </si>
  <si>
    <t>1.  Accountability  (ความรับผิดชอบ )</t>
  </si>
  <si>
    <t>2.  Integrity (ความซื่อสัตย์)</t>
  </si>
  <si>
    <t>3.  Agility (ความกระตือรือร้น พร้อมปรับเปลี่ยน)</t>
  </si>
  <si>
    <t xml:space="preserve">4.  Innovation (ความคิดสร้างสรรค์ในการพัฒนางาน) </t>
  </si>
  <si>
    <t>5.  Management (การบริหารจัดการ)</t>
  </si>
  <si>
    <t>S:Social Responsibility (ความรับผิดชอบต่อสังคม)</t>
  </si>
  <si>
    <t>6.Customer Oriented (การมุ่งเน้นผู้รับบริการ)</t>
  </si>
  <si>
    <t>7. Value Resource Utilization (การใช้ทรัพยากรคุ้มค่า)</t>
  </si>
  <si>
    <t>8. Volunteering Spirit (การมีจิตอาสา)</t>
  </si>
  <si>
    <t>U:Unity (รู้รักสามัคคี)</t>
  </si>
  <si>
    <t>9. Teamwork (การทำงานเป็นทีม)</t>
  </si>
  <si>
    <t>หมายเหตุ</t>
  </si>
  <si>
    <t>1.คอลัมb-f ใส่คะแนน 1,2,3,4,5</t>
  </si>
  <si>
    <t>2.ให้กรรมการใส่ข้อมูลตาราง 1 แล้วระบบคำนวณให้พร้อมทั้ง link ไปตารางที่ 2 (พิมพ์รายงาน)</t>
  </si>
  <si>
    <r>
      <t xml:space="preserve">ตอนที่ 4 แบบประเมินพฤติกรรม </t>
    </r>
    <r>
      <rPr>
        <b/>
        <sz val="14"/>
        <color rgb="FFFF0000"/>
        <rFont val="AngsanaUPC"/>
        <family val="1"/>
      </rPr>
      <t>ตารางที่ 2 (20 คะแนน)</t>
    </r>
  </si>
  <si>
    <t>สำหรับ           ◻ ผู้บริหาร          ◻ ผู้ปฏิบัติงาน</t>
  </si>
  <si>
    <r>
      <t>ขื่อ...................................................................................</t>
    </r>
    <r>
      <rPr>
        <u/>
        <sz val="14"/>
        <color theme="1"/>
        <rFont val="AngsanaUPC"/>
        <family val="1"/>
      </rPr>
      <t xml:space="preserve">                                                                  </t>
    </r>
  </si>
  <si>
    <t>ตำแหน่ง................................................................................................</t>
  </si>
  <si>
    <t>สังกัด .................................................................................................</t>
  </si>
  <si>
    <t>Competencies (รายการสมรรถนะ) (1)</t>
  </si>
  <si>
    <t>ระดับผลการประเมิน (2)</t>
  </si>
  <si>
    <t>ต้องปรับปรุง</t>
  </si>
  <si>
    <t>น้อยกว่าความคาดหวัง</t>
  </si>
  <si>
    <t>ได้ตามความคาดหวัง</t>
  </si>
  <si>
    <t>สูงกว่าความคาดหวัง</t>
  </si>
  <si>
    <t>โดดเด่น</t>
  </si>
  <si>
    <t>จำนวนกรรมการ*</t>
  </si>
  <si>
    <t>(3)</t>
  </si>
  <si>
    <t>(4)</t>
  </si>
  <si>
    <t>(5)</t>
  </si>
  <si>
    <t xml:space="preserve"> สรุปคะแนนประเมินพฤติกรรมการปฏิบัติงาน =</t>
  </si>
  <si>
    <t>คะแนนประเมินรวม x ค่าถ่วงน้ำหนัก (20 คะแนน)</t>
  </si>
  <si>
    <t>=</t>
  </si>
  <si>
    <t>จำนวนรายการ x 100</t>
  </si>
  <si>
    <r>
      <t xml:space="preserve">ตารางคำนวณคะแนนประเมิน Competency </t>
    </r>
    <r>
      <rPr>
        <b/>
        <sz val="14"/>
        <color rgb="FFFF0000"/>
        <rFont val="AngsanaUPC"/>
        <family val="1"/>
      </rPr>
      <t>ตารางที่ 1</t>
    </r>
  </si>
  <si>
    <r>
      <t xml:space="preserve">ตอนที่ 4 แบบประเมินพฤติกรรม </t>
    </r>
    <r>
      <rPr>
        <b/>
        <sz val="14"/>
        <color rgb="FFFF0000"/>
        <rFont val="AngsanaUPC"/>
        <family val="1"/>
      </rPr>
      <t>ตารางที่ 2</t>
    </r>
    <r>
      <rPr>
        <b/>
        <sz val="14"/>
        <color theme="1"/>
        <rFont val="AngsanaUPC"/>
        <family val="1"/>
      </rPr>
      <t xml:space="preserve"> (20 คะแนน)</t>
    </r>
  </si>
  <si>
    <r>
      <t xml:space="preserve">ตารางคำนวณคะแนนประเมิน Competency </t>
    </r>
    <r>
      <rPr>
        <b/>
        <sz val="14"/>
        <color rgb="FFFF0000"/>
        <rFont val="AngsanaUPC"/>
        <family val="1"/>
      </rPr>
      <t>(ตารางที่ 1)</t>
    </r>
  </si>
  <si>
    <r>
      <t xml:space="preserve">ตอนที่ 4 แบบประเมินพฤติกรรม (20 คะแนน) </t>
    </r>
    <r>
      <rPr>
        <b/>
        <sz val="14"/>
        <color rgb="FFFF0000"/>
        <rFont val="AngsanaUPC"/>
        <family val="1"/>
      </rPr>
      <t>ตารางที่ 2</t>
    </r>
  </si>
  <si>
    <r>
      <t xml:space="preserve">                        แบบข้อตกลงและแบบประเมินผลการปฏิบัติงานเพื่อการพัฒนาบุคลากรและการเลื่อนขั้นค่าจ้าง  </t>
    </r>
    <r>
      <rPr>
        <b/>
        <sz val="16"/>
        <color theme="1"/>
        <rFont val="Cordia New"/>
        <family val="2"/>
      </rPr>
      <t xml:space="preserve">   </t>
    </r>
    <r>
      <rPr>
        <b/>
        <sz val="16"/>
        <color theme="1"/>
        <rFont val="Angsana New"/>
        <family val="1"/>
      </rPr>
      <t xml:space="preserve"> แบบ ปล 1  (18 ม.ค.64)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</si>
</sst>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Tahoma"/>
      <family val="2"/>
      <scheme val="minor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sz val="14"/>
      <color theme="1"/>
      <name val="Cordia New"/>
      <family val="2"/>
    </font>
    <font>
      <b/>
      <sz val="14"/>
      <color theme="1"/>
      <name val="Angsana New"/>
      <family val="1"/>
    </font>
    <font>
      <b/>
      <u/>
      <sz val="14"/>
      <color theme="1"/>
      <name val="Angsana New"/>
      <family val="1"/>
    </font>
    <font>
      <b/>
      <sz val="14"/>
      <color theme="1"/>
      <name val="Times New Roman"/>
      <family val="1"/>
    </font>
    <font>
      <b/>
      <sz val="13"/>
      <color theme="1"/>
      <name val="Angsana New"/>
      <family val="1"/>
    </font>
    <font>
      <u/>
      <sz val="14"/>
      <color theme="1"/>
      <name val="Angsana New"/>
      <family val="1"/>
    </font>
    <font>
      <sz val="13"/>
      <color theme="1"/>
      <name val="Angsana New"/>
      <family val="1"/>
    </font>
    <font>
      <sz val="12"/>
      <color theme="1"/>
      <name val="Angsana New"/>
      <family val="1"/>
    </font>
    <font>
      <b/>
      <sz val="14"/>
      <color theme="1"/>
      <name val="Cordia New"/>
      <family val="2"/>
    </font>
    <font>
      <b/>
      <sz val="16"/>
      <color theme="1"/>
      <name val="Angsana New"/>
      <family val="1"/>
    </font>
    <font>
      <b/>
      <sz val="16"/>
      <color theme="1"/>
      <name val="Cordia New"/>
      <family val="2"/>
    </font>
    <font>
      <b/>
      <u/>
      <sz val="16"/>
      <color theme="1"/>
      <name val="Angsana New"/>
      <family val="1"/>
    </font>
    <font>
      <sz val="16"/>
      <color theme="1"/>
      <name val="Angsana New"/>
      <family val="1"/>
    </font>
    <font>
      <sz val="7"/>
      <color theme="1"/>
      <name val="Times New Roman"/>
      <family val="1"/>
    </font>
    <font>
      <b/>
      <u/>
      <sz val="13"/>
      <color theme="1"/>
      <name val="Angsana New"/>
      <family val="1"/>
    </font>
    <font>
      <b/>
      <u/>
      <sz val="14"/>
      <color theme="1"/>
      <name val="Cordia New"/>
      <family val="2"/>
    </font>
    <font>
      <b/>
      <vertAlign val="superscript"/>
      <sz val="14"/>
      <color theme="1"/>
      <name val="Angsana New"/>
      <family val="1"/>
    </font>
    <font>
      <b/>
      <sz val="12"/>
      <color theme="1"/>
      <name val="Angsana New"/>
      <family val="1"/>
    </font>
    <font>
      <sz val="14"/>
      <color theme="1"/>
      <name val="Tahoma"/>
      <family val="2"/>
      <scheme val="minor"/>
    </font>
    <font>
      <sz val="10"/>
      <color theme="1"/>
      <name val="Angsana New"/>
      <family val="1"/>
    </font>
    <font>
      <u/>
      <sz val="11"/>
      <color theme="1"/>
      <name val="Tahoma"/>
      <family val="2"/>
      <scheme val="minor"/>
    </font>
    <font>
      <u/>
      <sz val="10"/>
      <color theme="1"/>
      <name val="Angsana New"/>
      <family val="1"/>
    </font>
    <font>
      <sz val="12"/>
      <color rgb="FFFF0000"/>
      <name val="Angsana New"/>
      <family val="1"/>
    </font>
    <font>
      <b/>
      <sz val="16"/>
      <color theme="1"/>
      <name val="AngsanaUPC"/>
      <family val="1"/>
    </font>
    <font>
      <b/>
      <sz val="16"/>
      <color rgb="FFFF0000"/>
      <name val="AngsanaUPC"/>
      <family val="1"/>
    </font>
    <font>
      <sz val="13"/>
      <color theme="1"/>
      <name val="TH Sarabun New"/>
      <family val="2"/>
    </font>
    <font>
      <sz val="14"/>
      <color theme="1"/>
      <name val="TH Sarabun New"/>
      <family val="2"/>
    </font>
    <font>
      <b/>
      <sz val="14"/>
      <color theme="1"/>
      <name val="AngsanaUPC"/>
      <family val="1"/>
    </font>
    <font>
      <b/>
      <sz val="13"/>
      <color theme="1"/>
      <name val="AngsanaUPC"/>
      <family val="1"/>
    </font>
    <font>
      <b/>
      <sz val="13"/>
      <color theme="1"/>
      <name val="TH Sarabun New"/>
      <family val="2"/>
    </font>
    <font>
      <sz val="13"/>
      <color theme="1"/>
      <name val="AngsanaUPC"/>
      <family val="1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b/>
      <sz val="14"/>
      <color rgb="FFFF0000"/>
      <name val="AngsanaUPC"/>
      <family val="1"/>
    </font>
    <font>
      <u/>
      <sz val="14"/>
      <color theme="1"/>
      <name val="AngsanaUPC"/>
      <family val="1"/>
    </font>
    <font>
      <sz val="12"/>
      <color theme="1"/>
      <name val="AngsanaUPC"/>
      <family val="1"/>
    </font>
    <font>
      <u/>
      <sz val="13"/>
      <color theme="1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 indent="3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21" fillId="0" borderId="0" xfId="0" applyFont="1"/>
    <xf numFmtId="0" fontId="4" fillId="0" borderId="16" xfId="0" applyFont="1" applyBorder="1" applyAlignment="1">
      <alignment vertical="center" wrapText="1"/>
    </xf>
    <xf numFmtId="0" fontId="21" fillId="0" borderId="0" xfId="0" applyFont="1" applyBorder="1"/>
    <xf numFmtId="0" fontId="2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14" xfId="0" applyBorder="1"/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8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2" fontId="28" fillId="0" borderId="0" xfId="0" applyNumberFormat="1" applyFont="1" applyFill="1" applyAlignment="1" applyProtection="1">
      <alignment horizontal="center"/>
      <protection locked="0"/>
    </xf>
    <xf numFmtId="2" fontId="28" fillId="0" borderId="0" xfId="0" applyNumberFormat="1" applyFont="1" applyAlignment="1" applyProtection="1">
      <alignment horizontal="center"/>
      <protection locked="0"/>
    </xf>
    <xf numFmtId="0" fontId="31" fillId="0" borderId="24" xfId="0" applyFont="1" applyBorder="1" applyAlignment="1" applyProtection="1">
      <alignment horizontal="center" vertical="center" wrapText="1"/>
      <protection locked="0"/>
    </xf>
    <xf numFmtId="0" fontId="32" fillId="0" borderId="0" xfId="0" applyFont="1" applyProtection="1"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0" fontId="32" fillId="2" borderId="1" xfId="0" applyFont="1" applyFill="1" applyBorder="1" applyAlignment="1" applyProtection="1">
      <alignment horizontal="center" vertical="center" wrapText="1"/>
      <protection locked="0"/>
    </xf>
    <xf numFmtId="1" fontId="31" fillId="0" borderId="1" xfId="0" applyNumberFormat="1" applyFont="1" applyFill="1" applyBorder="1" applyAlignment="1" applyProtection="1">
      <alignment horizontal="center" vertical="center" wrapText="1"/>
    </xf>
    <xf numFmtId="0" fontId="30" fillId="3" borderId="1" xfId="0" applyFont="1" applyFill="1" applyBorder="1" applyAlignment="1" applyProtection="1">
      <alignment vertical="center" wrapText="1"/>
      <protection locked="0"/>
    </xf>
    <xf numFmtId="0" fontId="28" fillId="3" borderId="1" xfId="0" applyFont="1" applyFill="1" applyBorder="1" applyAlignment="1" applyProtection="1">
      <alignment horizontal="center"/>
      <protection locked="0"/>
    </xf>
    <xf numFmtId="0" fontId="33" fillId="3" borderId="1" xfId="0" applyFont="1" applyFill="1" applyBorder="1" applyAlignment="1" applyProtection="1">
      <alignment horizontal="center"/>
      <protection locked="0"/>
    </xf>
    <xf numFmtId="0" fontId="33" fillId="3" borderId="1" xfId="0" applyFont="1" applyFill="1" applyBorder="1" applyAlignment="1" applyProtection="1">
      <alignment vertical="center" wrapText="1"/>
      <protection locked="0"/>
    </xf>
    <xf numFmtId="0" fontId="34" fillId="0" borderId="1" xfId="0" applyFont="1" applyBorder="1" applyAlignment="1" applyProtection="1">
      <alignment vertical="center" wrapText="1"/>
      <protection locked="0"/>
    </xf>
    <xf numFmtId="2" fontId="33" fillId="0" borderId="1" xfId="0" applyNumberFormat="1" applyFont="1" applyFill="1" applyBorder="1" applyAlignment="1" applyProtection="1">
      <alignment horizontal="center" vertical="center" wrapText="1"/>
    </xf>
    <xf numFmtId="2" fontId="33" fillId="0" borderId="1" xfId="0" applyNumberFormat="1" applyFont="1" applyFill="1" applyBorder="1" applyAlignment="1" applyProtection="1">
      <alignment vertical="center" wrapText="1"/>
    </xf>
    <xf numFmtId="0" fontId="32" fillId="3" borderId="1" xfId="0" applyFont="1" applyFill="1" applyBorder="1" applyAlignment="1" applyProtection="1">
      <alignment horizontal="center" vertical="center" wrapText="1"/>
      <protection locked="0"/>
    </xf>
    <xf numFmtId="2" fontId="33" fillId="3" borderId="1" xfId="0" applyNumberFormat="1" applyFont="1" applyFill="1" applyBorder="1" applyAlignment="1" applyProtection="1">
      <alignment horizontal="center"/>
      <protection locked="0"/>
    </xf>
    <xf numFmtId="0" fontId="31" fillId="3" borderId="1" xfId="0" applyFont="1" applyFill="1" applyBorder="1" applyAlignment="1" applyProtection="1">
      <alignment vertical="center" wrapText="1"/>
    </xf>
    <xf numFmtId="0" fontId="28" fillId="3" borderId="1" xfId="0" applyFont="1" applyFill="1" applyBorder="1" applyAlignment="1" applyProtection="1">
      <alignment horizontal="center" vertical="center" wrapText="1"/>
      <protection locked="0"/>
    </xf>
    <xf numFmtId="0" fontId="33" fillId="3" borderId="1" xfId="0" applyFont="1" applyFill="1" applyBorder="1" applyAlignment="1" applyProtection="1">
      <alignment vertical="center" wrapText="1"/>
    </xf>
    <xf numFmtId="0" fontId="35" fillId="0" borderId="0" xfId="0" applyFont="1" applyProtection="1">
      <protection locked="0"/>
    </xf>
    <xf numFmtId="0" fontId="34" fillId="0" borderId="0" xfId="0" applyFont="1" applyAlignment="1" applyProtection="1">
      <alignment horizontal="left"/>
      <protection locked="0"/>
    </xf>
    <xf numFmtId="0" fontId="34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33" fillId="0" borderId="0" xfId="0" applyFont="1" applyAlignment="1" applyProtection="1">
      <alignment horizontal="center"/>
      <protection locked="0"/>
    </xf>
    <xf numFmtId="2" fontId="33" fillId="0" borderId="0" xfId="0" applyNumberFormat="1" applyFont="1" applyFill="1" applyAlignment="1" applyProtection="1">
      <alignment horizontal="center"/>
      <protection locked="0"/>
    </xf>
    <xf numFmtId="2" fontId="33" fillId="0" borderId="0" xfId="0" applyNumberFormat="1" applyFont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34" fillId="0" borderId="0" xfId="0" applyFont="1" applyAlignment="1" applyProtection="1">
      <alignment horizontal="right"/>
      <protection locked="0"/>
    </xf>
    <xf numFmtId="0" fontId="34" fillId="0" borderId="0" xfId="0" applyFont="1" applyAlignment="1" applyProtection="1">
      <alignment horizontal="center"/>
      <protection locked="0"/>
    </xf>
    <xf numFmtId="2" fontId="34" fillId="0" borderId="0" xfId="0" applyNumberFormat="1" applyFont="1" applyFill="1" applyAlignment="1" applyProtection="1">
      <alignment horizontal="center"/>
      <protection locked="0"/>
    </xf>
    <xf numFmtId="2" fontId="34" fillId="0" borderId="0" xfId="0" applyNumberFormat="1" applyFont="1" applyAlignment="1" applyProtection="1">
      <alignment horizontal="center"/>
      <protection locked="0"/>
    </xf>
    <xf numFmtId="2" fontId="34" fillId="0" borderId="0" xfId="0" applyNumberFormat="1" applyFont="1" applyFill="1" applyAlignment="1" applyProtection="1">
      <alignment horizontal="left"/>
      <protection locked="0"/>
    </xf>
    <xf numFmtId="0" fontId="31" fillId="0" borderId="1" xfId="0" applyFont="1" applyBorder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24" xfId="0" applyFont="1" applyBorder="1" applyAlignment="1" applyProtection="1">
      <alignment horizontal="center"/>
      <protection locked="0"/>
    </xf>
    <xf numFmtId="49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6" xfId="0" applyNumberFormat="1" applyFont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 applyProtection="1">
      <alignment vertical="center" wrapText="1"/>
      <protection locked="0"/>
    </xf>
    <xf numFmtId="0" fontId="33" fillId="0" borderId="1" xfId="0" applyFont="1" applyBorder="1" applyAlignment="1" applyProtection="1">
      <alignment horizontal="center"/>
      <protection locked="0"/>
    </xf>
    <xf numFmtId="2" fontId="33" fillId="0" borderId="1" xfId="0" applyNumberFormat="1" applyFont="1" applyBorder="1" applyAlignment="1" applyProtection="1">
      <alignment horizontal="center"/>
      <protection locked="0"/>
    </xf>
    <xf numFmtId="0" fontId="33" fillId="0" borderId="1" xfId="0" applyFont="1" applyBorder="1" applyProtection="1">
      <protection locked="0"/>
    </xf>
    <xf numFmtId="0" fontId="33" fillId="0" borderId="1" xfId="0" applyFont="1" applyBorder="1" applyAlignment="1" applyProtection="1">
      <alignment horizontal="center"/>
    </xf>
    <xf numFmtId="2" fontId="33" fillId="0" borderId="1" xfId="0" applyNumberFormat="1" applyFont="1" applyBorder="1" applyAlignment="1" applyProtection="1">
      <alignment horizontal="center"/>
    </xf>
    <xf numFmtId="0" fontId="33" fillId="0" borderId="1" xfId="0" applyFont="1" applyBorder="1" applyProtection="1"/>
    <xf numFmtId="0" fontId="31" fillId="0" borderId="0" xfId="0" applyFont="1" applyAlignment="1" applyProtection="1">
      <alignment horizontal="right"/>
      <protection locked="0"/>
    </xf>
    <xf numFmtId="2" fontId="31" fillId="0" borderId="0" xfId="0" applyNumberFormat="1" applyFont="1" applyAlignment="1" applyProtection="1">
      <alignment horizontal="center"/>
    </xf>
    <xf numFmtId="0" fontId="31" fillId="0" borderId="0" xfId="0" applyFont="1" applyAlignment="1" applyProtection="1">
      <alignment horizontal="left"/>
      <protection locked="0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1" fontId="30" fillId="0" borderId="1" xfId="0" applyNumberFormat="1" applyFont="1" applyFill="1" applyBorder="1" applyAlignment="1" applyProtection="1">
      <alignment horizontal="center" vertical="center" wrapText="1"/>
    </xf>
    <xf numFmtId="0" fontId="34" fillId="3" borderId="1" xfId="0" applyFont="1" applyFill="1" applyBorder="1" applyAlignment="1" applyProtection="1">
      <alignment horizontal="center"/>
      <protection locked="0"/>
    </xf>
    <xf numFmtId="0" fontId="34" fillId="3" borderId="1" xfId="0" applyFont="1" applyFill="1" applyBorder="1" applyAlignment="1" applyProtection="1">
      <alignment vertical="center" wrapText="1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2" fontId="34" fillId="0" borderId="1" xfId="0" applyNumberFormat="1" applyFont="1" applyFill="1" applyBorder="1" applyAlignment="1" applyProtection="1">
      <alignment horizontal="center" vertical="center" wrapText="1"/>
    </xf>
    <xf numFmtId="2" fontId="34" fillId="0" borderId="1" xfId="0" applyNumberFormat="1" applyFont="1" applyFill="1" applyBorder="1" applyAlignment="1" applyProtection="1">
      <alignment vertical="center" wrapText="1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2" fontId="34" fillId="3" borderId="1" xfId="0" applyNumberFormat="1" applyFont="1" applyFill="1" applyBorder="1" applyAlignment="1" applyProtection="1">
      <alignment horizontal="center"/>
      <protection locked="0"/>
    </xf>
    <xf numFmtId="0" fontId="30" fillId="3" borderId="1" xfId="0" applyFont="1" applyFill="1" applyBorder="1" applyAlignment="1" applyProtection="1">
      <alignment vertical="center" wrapText="1"/>
    </xf>
    <xf numFmtId="0" fontId="34" fillId="3" borderId="1" xfId="0" applyFont="1" applyFill="1" applyBorder="1" applyAlignment="1" applyProtection="1">
      <alignment horizontal="center" vertical="center" wrapText="1"/>
      <protection locked="0"/>
    </xf>
    <xf numFmtId="0" fontId="34" fillId="3" borderId="1" xfId="0" applyFont="1" applyFill="1" applyBorder="1" applyAlignment="1" applyProtection="1">
      <alignment vertical="center" wrapText="1"/>
    </xf>
    <xf numFmtId="0" fontId="30" fillId="0" borderId="1" xfId="0" applyFont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2" fontId="3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24" xfId="0" applyFont="1" applyBorder="1" applyAlignment="1" applyProtection="1">
      <alignment horizontal="center"/>
      <protection locked="0"/>
    </xf>
    <xf numFmtId="49" fontId="30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6" xfId="0" applyNumberFormat="1" applyFont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 applyProtection="1">
      <alignment horizontal="center"/>
      <protection locked="0"/>
    </xf>
    <xf numFmtId="2" fontId="34" fillId="0" borderId="1" xfId="0" applyNumberFormat="1" applyFont="1" applyBorder="1" applyAlignment="1" applyProtection="1">
      <alignment horizontal="center"/>
      <protection locked="0"/>
    </xf>
    <xf numFmtId="0" fontId="34" fillId="0" borderId="1" xfId="0" applyFont="1" applyBorder="1" applyProtection="1">
      <protection locked="0"/>
    </xf>
    <xf numFmtId="0" fontId="34" fillId="0" borderId="1" xfId="0" applyFont="1" applyBorder="1" applyAlignment="1" applyProtection="1">
      <alignment horizontal="center"/>
    </xf>
    <xf numFmtId="2" fontId="34" fillId="0" borderId="1" xfId="0" applyNumberFormat="1" applyFont="1" applyBorder="1" applyAlignment="1" applyProtection="1">
      <alignment horizontal="center"/>
    </xf>
    <xf numFmtId="0" fontId="34" fillId="0" borderId="1" xfId="0" applyFont="1" applyBorder="1" applyProtection="1"/>
    <xf numFmtId="0" fontId="30" fillId="0" borderId="0" xfId="0" applyFont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center"/>
    </xf>
    <xf numFmtId="0" fontId="30" fillId="0" borderId="0" xfId="0" applyFont="1" applyAlignment="1" applyProtection="1">
      <alignment horizontal="left"/>
      <protection locked="0"/>
    </xf>
    <xf numFmtId="0" fontId="30" fillId="0" borderId="24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horizontal="center" vertical="center" wrapText="1"/>
      <protection locked="0"/>
    </xf>
    <xf numFmtId="2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2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1" fillId="0" borderId="13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3" fillId="0" borderId="1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26" fillId="0" borderId="0" xfId="0" applyFont="1" applyAlignment="1" applyProtection="1">
      <alignment horizontal="center"/>
      <protection locked="0"/>
    </xf>
    <xf numFmtId="0" fontId="30" fillId="0" borderId="24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horizontal="center" vertical="center" wrapText="1"/>
      <protection locked="0"/>
    </xf>
    <xf numFmtId="2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Fill="1" applyBorder="1" applyAlignment="1" applyProtection="1">
      <alignment horizontal="center" vertical="center" wrapText="1"/>
      <protection locked="0"/>
    </xf>
    <xf numFmtId="0" fontId="31" fillId="0" borderId="4" xfId="0" applyFont="1" applyFill="1" applyBorder="1" applyAlignment="1" applyProtection="1">
      <alignment horizontal="center" vertical="center" wrapText="1"/>
      <protection locked="0"/>
    </xf>
    <xf numFmtId="2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6" xfId="0" applyFont="1" applyFill="1" applyBorder="1" applyAlignment="1" applyProtection="1">
      <alignment horizontal="center" vertical="center" wrapText="1"/>
      <protection locked="0"/>
    </xf>
    <xf numFmtId="0" fontId="30" fillId="0" borderId="26" xfId="0" applyFont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49" fontId="39" fillId="0" borderId="0" xfId="0" applyNumberFormat="1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 vertical="top"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2" borderId="2" xfId="0" applyFont="1" applyFill="1" applyBorder="1" applyAlignment="1" applyProtection="1">
      <alignment horizontal="center" vertical="center" wrapText="1"/>
      <protection locked="0"/>
    </xf>
    <xf numFmtId="0" fontId="30" fillId="2" borderId="3" xfId="0" applyFont="1" applyFill="1" applyBorder="1" applyAlignment="1" applyProtection="1">
      <alignment horizontal="center" vertical="center" wrapText="1"/>
      <protection locked="0"/>
    </xf>
    <xf numFmtId="0" fontId="30" fillId="2" borderId="4" xfId="0" applyFont="1" applyFill="1" applyBorder="1" applyAlignment="1" applyProtection="1">
      <alignment horizontal="center" vertical="center" wrapText="1"/>
      <protection locked="0"/>
    </xf>
    <xf numFmtId="2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 wrapText="1"/>
      <protection locked="0"/>
    </xf>
    <xf numFmtId="2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0" applyFont="1" applyFill="1" applyBorder="1" applyAlignment="1" applyProtection="1">
      <alignment horizontal="center" vertical="center" wrapText="1"/>
      <protection locked="0"/>
    </xf>
    <xf numFmtId="0" fontId="30" fillId="0" borderId="26" xfId="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49" fontId="37" fillId="0" borderId="0" xfId="0" applyNumberFormat="1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 vertical="top"/>
      <protection locked="0"/>
    </xf>
    <xf numFmtId="0" fontId="24" fillId="0" borderId="12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left" vertical="center" indent="12"/>
    </xf>
    <xf numFmtId="0" fontId="9" fillId="0" borderId="0" xfId="0" applyFont="1" applyAlignment="1">
      <alignment horizontal="left" vertical="center" indent="12"/>
    </xf>
    <xf numFmtId="0" fontId="9" fillId="0" borderId="2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indent="12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15</xdr:row>
      <xdr:rowOff>161925</xdr:rowOff>
    </xdr:from>
    <xdr:to>
      <xdr:col>0</xdr:col>
      <xdr:colOff>6553200</xdr:colOff>
      <xdr:row>17</xdr:row>
      <xdr:rowOff>57150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942975" y="4486275"/>
          <a:ext cx="56102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***ดาว์นโหลดแบบฟอร์มพร้อมสูตรคำนวณจากเว็บไซด์กองการเจ้าหน้าที่***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FF0000"/>
              </a:solidFill>
              <a:latin typeface="Cordia New"/>
              <a:cs typeface="Cordia New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266700</xdr:rowOff>
    </xdr:from>
    <xdr:to>
      <xdr:col>3</xdr:col>
      <xdr:colOff>1990725</xdr:colOff>
      <xdr:row>16</xdr:row>
      <xdr:rowOff>676274</xdr:rowOff>
    </xdr:to>
    <xdr:sp macro="" textlink="">
      <xdr:nvSpPr>
        <xdr:cNvPr id="2" name="TextBox 1"/>
        <xdr:cNvSpPr txBox="1"/>
      </xdr:nvSpPr>
      <xdr:spPr>
        <a:xfrm>
          <a:off x="0" y="4076700"/>
          <a:ext cx="7943850" cy="129539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หมายเหตุ  </a:t>
          </a:r>
          <a:r>
            <a:rPr lang="en-US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</a:t>
          </a:r>
          <a:r>
            <a:rPr lang="th-TH" sz="1200" b="0" u="sng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ตอนที่ </a:t>
          </a:r>
          <a:r>
            <a:rPr lang="en-US" sz="1200" b="0" u="sng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2</a:t>
          </a:r>
          <a:r>
            <a:rPr lang="en-US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</a:t>
          </a:r>
          <a:r>
            <a:rPr lang="th-TH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ให้ผู้รับการประเมินกรอกรายละเอียดในส่วน </a:t>
          </a:r>
          <a:r>
            <a:rPr lang="en-US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2.1 </a:t>
          </a:r>
          <a:r>
            <a:rPr lang="th-TH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ต้นรอบประเมิน และให้กรอกผลการปฏิบัติงานในส่วนที่ </a:t>
          </a:r>
          <a:r>
            <a:rPr lang="en-US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2.2 </a:t>
          </a:r>
          <a:r>
            <a:rPr lang="th-TH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ครบรอบการประเมิน</a:t>
          </a:r>
          <a:endParaRPr lang="en-US" sz="1200" b="1">
            <a:solidFill>
              <a:schemeClr val="dk1"/>
            </a:solidFill>
            <a:effectLst/>
            <a:latin typeface="Angsana New" panose="02020603050405020304" pitchFamily="18" charset="-34"/>
            <a:ea typeface="+mn-ea"/>
            <a:cs typeface="Angsana New" panose="02020603050405020304" pitchFamily="18" charset="-34"/>
          </a:endParaRPr>
        </a:p>
        <a:p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            </a:t>
          </a:r>
          <a:r>
            <a:rPr lang="th-TH" sz="1200" baseline="300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1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ผลงานประจำสัดส่วนค่าน้ำหนัก 40-70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%</a:t>
          </a:r>
          <a:endParaRPr lang="th-TH" sz="1200">
            <a:solidFill>
              <a:schemeClr val="dk1"/>
            </a:solidFill>
            <a:effectLst/>
            <a:latin typeface="Angsana New" panose="02020603050405020304" pitchFamily="18" charset="-34"/>
            <a:ea typeface="+mn-ea"/>
            <a:cs typeface="Angsana New" panose="02020603050405020304" pitchFamily="18" charset="-34"/>
          </a:endParaRPr>
        </a:p>
        <a:p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           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ภาระงานพัฒนาสัดส่วนน้ำหนัก 10-40 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%</a:t>
          </a:r>
        </a:p>
        <a:p>
          <a:r>
            <a:rPr lang="th-TH" sz="1200">
              <a:latin typeface="Angsana New" panose="02020603050405020304" pitchFamily="18" charset="-34"/>
              <a:cs typeface="Angsana New" panose="02020603050405020304" pitchFamily="18" charset="-34"/>
            </a:rPr>
            <a:t>               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sz="1200">
              <a:latin typeface="Angsana New" panose="02020603050405020304" pitchFamily="18" charset="-34"/>
              <a:cs typeface="Angsana New" panose="02020603050405020304" pitchFamily="18" charset="-34"/>
            </a:rPr>
            <a:t>.</a:t>
          </a:r>
          <a:r>
            <a:rPr lang="th-TH" sz="1200">
              <a:latin typeface="Angsana New" panose="02020603050405020304" pitchFamily="18" charset="-34"/>
              <a:cs typeface="Angsana New" panose="02020603050405020304" pitchFamily="18" charset="-34"/>
            </a:rPr>
            <a:t>าระงานที่ส่วนงานกำหนด</a:t>
          </a:r>
          <a:r>
            <a:rPr lang="th-TH" sz="1200" baseline="0">
              <a:latin typeface="Angsana New" panose="02020603050405020304" pitchFamily="18" charset="-34"/>
              <a:cs typeface="Angsana New" panose="02020603050405020304" pitchFamily="18" charset="-34"/>
            </a:rPr>
            <a:t> สัดส่วนน้ำหนัก 20 </a:t>
          </a:r>
          <a:r>
            <a:rPr lang="en-US" sz="1200" baseline="0">
              <a:latin typeface="Angsana New" panose="02020603050405020304" pitchFamily="18" charset="-34"/>
              <a:cs typeface="Angsana New" panose="02020603050405020304" pitchFamily="18" charset="-34"/>
            </a:rPr>
            <a:t>%</a:t>
          </a:r>
          <a:r>
            <a:rPr lang="th-TH" sz="1200">
              <a:latin typeface="Angsana New" panose="02020603050405020304" pitchFamily="18" charset="-34"/>
              <a:cs typeface="Angsana New" panose="02020603050405020304" pitchFamily="18" charset="-34"/>
            </a:rPr>
            <a:t>                                                                               </a:t>
          </a:r>
          <a:endParaRPr lang="en-US" sz="12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971550</xdr:colOff>
      <xdr:row>0</xdr:row>
      <xdr:rowOff>76200</xdr:rowOff>
    </xdr:from>
    <xdr:to>
      <xdr:col>5</xdr:col>
      <xdr:colOff>1104900</xdr:colOff>
      <xdr:row>0</xdr:row>
      <xdr:rowOff>171450</xdr:rowOff>
    </xdr:to>
    <xdr:sp macro="" textlink="">
      <xdr:nvSpPr>
        <xdr:cNvPr id="24580" name="Rectangle 4"/>
        <xdr:cNvSpPr>
          <a:spLocks noChangeArrowheads="1"/>
        </xdr:cNvSpPr>
      </xdr:nvSpPr>
      <xdr:spPr bwMode="auto">
        <a:xfrm>
          <a:off x="4019550" y="76200"/>
          <a:ext cx="1333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1771650</xdr:colOff>
      <xdr:row>0</xdr:row>
      <xdr:rowOff>95250</xdr:rowOff>
    </xdr:from>
    <xdr:to>
      <xdr:col>5</xdr:col>
      <xdr:colOff>1905000</xdr:colOff>
      <xdr:row>0</xdr:row>
      <xdr:rowOff>190500</xdr:rowOff>
    </xdr:to>
    <xdr:sp macro="" textlink="">
      <xdr:nvSpPr>
        <xdr:cNvPr id="24581" name="Rectangle 5"/>
        <xdr:cNvSpPr>
          <a:spLocks noChangeArrowheads="1"/>
        </xdr:cNvSpPr>
      </xdr:nvSpPr>
      <xdr:spPr bwMode="auto">
        <a:xfrm>
          <a:off x="4819650" y="95250"/>
          <a:ext cx="1333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266700</xdr:colOff>
      <xdr:row>0</xdr:row>
      <xdr:rowOff>0</xdr:rowOff>
    </xdr:from>
    <xdr:to>
      <xdr:col>13</xdr:col>
      <xdr:colOff>228600</xdr:colOff>
      <xdr:row>1</xdr:row>
      <xdr:rowOff>0</xdr:rowOff>
    </xdr:to>
    <xdr:sp macro="" textlink="">
      <xdr:nvSpPr>
        <xdr:cNvPr id="24583" name="Text Box 7"/>
        <xdr:cNvSpPr txBox="1">
          <a:spLocks noChangeArrowheads="1"/>
        </xdr:cNvSpPr>
      </xdr:nvSpPr>
      <xdr:spPr bwMode="auto">
        <a:xfrm>
          <a:off x="6972300" y="685800"/>
          <a:ext cx="1181100" cy="3143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(80 คะแนน)</a:t>
          </a:r>
        </a:p>
      </xdr:txBody>
    </xdr:sp>
    <xdr:clientData/>
  </xdr:twoCellAnchor>
  <xdr:twoCellAnchor>
    <xdr:from>
      <xdr:col>0</xdr:col>
      <xdr:colOff>114300</xdr:colOff>
      <xdr:row>12</xdr:row>
      <xdr:rowOff>19050</xdr:rowOff>
    </xdr:from>
    <xdr:to>
      <xdr:col>0</xdr:col>
      <xdr:colOff>219075</xdr:colOff>
      <xdr:row>12</xdr:row>
      <xdr:rowOff>123825</xdr:rowOff>
    </xdr:to>
    <xdr:sp macro="" textlink="">
      <xdr:nvSpPr>
        <xdr:cNvPr id="24578" name="Text Box 2"/>
        <xdr:cNvSpPr txBox="1">
          <a:spLocks noChangeArrowheads="1"/>
        </xdr:cNvSpPr>
      </xdr:nvSpPr>
      <xdr:spPr bwMode="auto">
        <a:xfrm>
          <a:off x="114300" y="3810000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</a:p>
      </xdr:txBody>
    </xdr:sp>
    <xdr:clientData/>
  </xdr:twoCellAnchor>
  <xdr:twoCellAnchor>
    <xdr:from>
      <xdr:col>0</xdr:col>
      <xdr:colOff>0</xdr:colOff>
      <xdr:row>20</xdr:row>
      <xdr:rowOff>104775</xdr:rowOff>
    </xdr:from>
    <xdr:to>
      <xdr:col>7</xdr:col>
      <xdr:colOff>1552575</xdr:colOff>
      <xdr:row>30</xdr:row>
      <xdr:rowOff>114300</xdr:rowOff>
    </xdr:to>
    <xdr:sp macro="" textlink="">
      <xdr:nvSpPr>
        <xdr:cNvPr id="24577" name="Text Box 1"/>
        <xdr:cNvSpPr txBox="1">
          <a:spLocks noChangeArrowheads="1"/>
        </xdr:cNvSpPr>
      </xdr:nvSpPr>
      <xdr:spPr bwMode="auto">
        <a:xfrm>
          <a:off x="0" y="4181475"/>
          <a:ext cx="7858125" cy="20383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ลงชื่อ.....................................................ผู้รับการประเมิน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ลงชื่อ............................................................  กรรมการประเมิน 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(……………………………………….)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(…………………………………………..)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วันที่.......................................................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วันที่...........................................................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ลงชื่อ............................................................  กรรมการประเมิน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ลงชื่อ............................................................  กรรมการประเมิน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(……………………………………….)         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(…………………………………………..)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วันที่.......................................................  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วันที่...........................................................</a:t>
          </a:r>
        </a:p>
      </xdr:txBody>
    </xdr:sp>
    <xdr:clientData/>
  </xdr:twoCellAnchor>
  <xdr:twoCellAnchor>
    <xdr:from>
      <xdr:col>5</xdr:col>
      <xdr:colOff>3076575</xdr:colOff>
      <xdr:row>0</xdr:row>
      <xdr:rowOff>85725</xdr:rowOff>
    </xdr:from>
    <xdr:to>
      <xdr:col>5</xdr:col>
      <xdr:colOff>3209925</xdr:colOff>
      <xdr:row>0</xdr:row>
      <xdr:rowOff>180975</xdr:rowOff>
    </xdr:to>
    <xdr:sp macro="" textlink="">
      <xdr:nvSpPr>
        <xdr:cNvPr id="9" name="Rectangle 5"/>
        <xdr:cNvSpPr>
          <a:spLocks noChangeArrowheads="1"/>
        </xdr:cNvSpPr>
      </xdr:nvSpPr>
      <xdr:spPr bwMode="auto">
        <a:xfrm>
          <a:off x="6124575" y="85725"/>
          <a:ext cx="1333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3</xdr:row>
      <xdr:rowOff>171451</xdr:rowOff>
    </xdr:from>
    <xdr:to>
      <xdr:col>7</xdr:col>
      <xdr:colOff>1009650</xdr:colOff>
      <xdr:row>4</xdr:row>
      <xdr:rowOff>161925</xdr:rowOff>
    </xdr:to>
    <xdr:sp macro="" textlink="">
      <xdr:nvSpPr>
        <xdr:cNvPr id="2" name="TextBox 1"/>
        <xdr:cNvSpPr txBox="1"/>
      </xdr:nvSpPr>
      <xdr:spPr>
        <a:xfrm>
          <a:off x="6743700" y="1095376"/>
          <a:ext cx="571500" cy="21907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050">
              <a:latin typeface="Angsana New" panose="02020603050405020304" pitchFamily="18" charset="-34"/>
              <a:cs typeface="Angsana New" panose="02020603050405020304" pitchFamily="18" charset="-34"/>
            </a:rPr>
            <a:t>100</a:t>
          </a:r>
          <a:endParaRPr lang="en-US" sz="105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971550</xdr:colOff>
      <xdr:row>0</xdr:row>
      <xdr:rowOff>76200</xdr:rowOff>
    </xdr:from>
    <xdr:to>
      <xdr:col>5</xdr:col>
      <xdr:colOff>1104900</xdr:colOff>
      <xdr:row>0</xdr:row>
      <xdr:rowOff>171450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5810250" y="762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1771650</xdr:colOff>
      <xdr:row>0</xdr:row>
      <xdr:rowOff>95250</xdr:rowOff>
    </xdr:from>
    <xdr:to>
      <xdr:col>5</xdr:col>
      <xdr:colOff>1905000</xdr:colOff>
      <xdr:row>0</xdr:row>
      <xdr:rowOff>190500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5810250" y="952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361950</xdr:colOff>
      <xdr:row>1</xdr:row>
      <xdr:rowOff>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4495800" y="0"/>
          <a:ext cx="1181100" cy="2381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(80 คะแนน)</a:t>
          </a:r>
        </a:p>
      </xdr:txBody>
    </xdr:sp>
    <xdr:clientData/>
  </xdr:twoCellAnchor>
  <xdr:twoCellAnchor>
    <xdr:from>
      <xdr:col>0</xdr:col>
      <xdr:colOff>114300</xdr:colOff>
      <xdr:row>12</xdr:row>
      <xdr:rowOff>19050</xdr:rowOff>
    </xdr:from>
    <xdr:to>
      <xdr:col>0</xdr:col>
      <xdr:colOff>219075</xdr:colOff>
      <xdr:row>12</xdr:row>
      <xdr:rowOff>123825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14300" y="2771775"/>
          <a:ext cx="1047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</a:p>
      </xdr:txBody>
    </xdr:sp>
    <xdr:clientData/>
  </xdr:twoCellAnchor>
  <xdr:twoCellAnchor>
    <xdr:from>
      <xdr:col>0</xdr:col>
      <xdr:colOff>47625</xdr:colOff>
      <xdr:row>23</xdr:row>
      <xdr:rowOff>28575</xdr:rowOff>
    </xdr:from>
    <xdr:to>
      <xdr:col>8</xdr:col>
      <xdr:colOff>28575</xdr:colOff>
      <xdr:row>33</xdr:row>
      <xdr:rowOff>161925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7625" y="6696075"/>
          <a:ext cx="7943850" cy="20383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ลงชื่อ.....................................................ผู้รับการประเมิน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ลงชื่อ............................................................  กรรมการประเมิน 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(……………………………………….)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(…………………………………………..)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วันที่.......................................................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วันที่...........................................................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ลงชื่อ............................................................  กรรมการประเมิน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ลงชื่อ............................................................  กรรมการประเมิน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(……………………………………….)         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(…………………………………………..)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วันที่.......................................................  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วันที่...........................................................</a:t>
          </a:r>
        </a:p>
      </xdr:txBody>
    </xdr:sp>
    <xdr:clientData/>
  </xdr:twoCellAnchor>
  <xdr:twoCellAnchor>
    <xdr:from>
      <xdr:col>5</xdr:col>
      <xdr:colOff>3076575</xdr:colOff>
      <xdr:row>0</xdr:row>
      <xdr:rowOff>85725</xdr:rowOff>
    </xdr:from>
    <xdr:to>
      <xdr:col>5</xdr:col>
      <xdr:colOff>3209925</xdr:colOff>
      <xdr:row>0</xdr:row>
      <xdr:rowOff>180975</xdr:rowOff>
    </xdr:to>
    <xdr:sp macro="" textlink="">
      <xdr:nvSpPr>
        <xdr:cNvPr id="9" name="Rectangle 5"/>
        <xdr:cNvSpPr>
          <a:spLocks noChangeArrowheads="1"/>
        </xdr:cNvSpPr>
      </xdr:nvSpPr>
      <xdr:spPr bwMode="auto">
        <a:xfrm>
          <a:off x="5810250" y="857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3</xdr:row>
      <xdr:rowOff>171451</xdr:rowOff>
    </xdr:from>
    <xdr:to>
      <xdr:col>7</xdr:col>
      <xdr:colOff>1009650</xdr:colOff>
      <xdr:row>4</xdr:row>
      <xdr:rowOff>161925</xdr:rowOff>
    </xdr:to>
    <xdr:sp macro="" textlink="">
      <xdr:nvSpPr>
        <xdr:cNvPr id="11" name="TextBox 10"/>
        <xdr:cNvSpPr txBox="1"/>
      </xdr:nvSpPr>
      <xdr:spPr>
        <a:xfrm>
          <a:off x="6743700" y="847726"/>
          <a:ext cx="571500" cy="21907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050">
              <a:latin typeface="Angsana New" panose="02020603050405020304" pitchFamily="18" charset="-34"/>
              <a:cs typeface="Angsana New" panose="02020603050405020304" pitchFamily="18" charset="-34"/>
            </a:rPr>
            <a:t>100</a:t>
          </a:r>
          <a:endParaRPr lang="en-US" sz="105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B11" sqref="B11"/>
    </sheetView>
  </sheetViews>
  <sheetFormatPr defaultRowHeight="14.25"/>
  <cols>
    <col min="1" max="1" width="126.25" customWidth="1"/>
  </cols>
  <sheetData>
    <row r="1" spans="1:1" ht="23.25">
      <c r="A1" s="14" t="s">
        <v>152</v>
      </c>
    </row>
    <row r="2" spans="1:1" ht="23.25">
      <c r="A2" s="9" t="s">
        <v>88</v>
      </c>
    </row>
    <row r="3" spans="1:1" ht="23.25">
      <c r="A3" s="10"/>
    </row>
    <row r="4" spans="1:1" ht="23.25">
      <c r="A4" s="11" t="s">
        <v>17</v>
      </c>
    </row>
    <row r="5" spans="1:1" ht="23.25">
      <c r="A5" s="13" t="s">
        <v>18</v>
      </c>
    </row>
    <row r="6" spans="1:1" ht="23.25">
      <c r="A6" s="13"/>
    </row>
    <row r="7" spans="1:1" ht="23.25">
      <c r="A7" s="13" t="s">
        <v>86</v>
      </c>
    </row>
    <row r="8" spans="1:1" ht="23.25">
      <c r="A8" s="13" t="s">
        <v>87</v>
      </c>
    </row>
    <row r="9" spans="1:1" ht="23.25">
      <c r="A9" s="12"/>
    </row>
    <row r="10" spans="1:1" ht="23.25">
      <c r="A10" s="13" t="s">
        <v>89</v>
      </c>
    </row>
    <row r="11" spans="1:1" s="15" customFormat="1" ht="23.25">
      <c r="A11" s="14" t="s">
        <v>90</v>
      </c>
    </row>
    <row r="12" spans="1:1" s="15" customFormat="1" ht="23.25">
      <c r="A12" s="61" t="s">
        <v>91</v>
      </c>
    </row>
    <row r="13" spans="1:1" ht="23.25">
      <c r="A13" s="61" t="s">
        <v>92</v>
      </c>
    </row>
    <row r="14" spans="1:1" ht="23.25">
      <c r="A14" s="61" t="s">
        <v>93</v>
      </c>
    </row>
  </sheetData>
  <pageMargins left="0.7" right="0.7" top="0.75" bottom="0.75" header="0.3" footer="0.3"/>
  <pageSetup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opLeftCell="A32" workbookViewId="0">
      <selection activeCell="E17" sqref="E17"/>
    </sheetView>
  </sheetViews>
  <sheetFormatPr defaultColWidth="9.125" defaultRowHeight="18"/>
  <cols>
    <col min="1" max="1" width="36" style="26" customWidth="1"/>
    <col min="2" max="2" width="20.125" style="26" customWidth="1"/>
    <col min="3" max="3" width="33.125" style="26" customWidth="1"/>
    <col min="4" max="4" width="30.25" style="26" customWidth="1"/>
    <col min="5" max="16384" width="9.125" style="26"/>
  </cols>
  <sheetData>
    <row r="1" spans="1:15" ht="21.75">
      <c r="A1" s="7" t="s">
        <v>30</v>
      </c>
    </row>
    <row r="2" spans="1:15" ht="21">
      <c r="A2" s="57"/>
    </row>
    <row r="3" spans="1:15" ht="21.75" thickBot="1">
      <c r="A3" s="57"/>
    </row>
    <row r="4" spans="1:15" s="1" customFormat="1" ht="21.75" customHeight="1" thickBot="1">
      <c r="A4" s="183" t="s">
        <v>21</v>
      </c>
      <c r="B4" s="184"/>
      <c r="C4" s="183" t="s">
        <v>51</v>
      </c>
      <c r="D4" s="184"/>
    </row>
    <row r="5" spans="1:15" s="1" customFormat="1" ht="21.75" thickBot="1">
      <c r="A5" s="17" t="s">
        <v>0</v>
      </c>
      <c r="B5" s="18" t="s">
        <v>19</v>
      </c>
      <c r="C5" s="18" t="s">
        <v>20</v>
      </c>
      <c r="D5" s="18" t="s">
        <v>50</v>
      </c>
    </row>
    <row r="6" spans="1:15" ht="21.75" customHeight="1">
      <c r="A6" s="22" t="s">
        <v>52</v>
      </c>
      <c r="B6" s="179" t="s">
        <v>33</v>
      </c>
      <c r="C6" s="23" t="s">
        <v>53</v>
      </c>
      <c r="D6" s="179"/>
      <c r="E6" s="28"/>
    </row>
    <row r="7" spans="1:15" ht="18" customHeight="1">
      <c r="A7" s="19" t="s">
        <v>31</v>
      </c>
      <c r="B7" s="180"/>
      <c r="C7" s="21" t="s">
        <v>31</v>
      </c>
      <c r="D7" s="180"/>
      <c r="E7" s="28"/>
    </row>
    <row r="8" spans="1:15" s="28" customFormat="1" ht="15.75" customHeight="1">
      <c r="A8" s="19" t="s">
        <v>32</v>
      </c>
      <c r="B8" s="180"/>
      <c r="C8" s="21" t="s">
        <v>32</v>
      </c>
      <c r="D8" s="180"/>
    </row>
    <row r="9" spans="1:15" ht="19.5" customHeight="1">
      <c r="A9" s="22" t="s">
        <v>34</v>
      </c>
      <c r="B9" s="180"/>
      <c r="C9" s="23" t="s">
        <v>37</v>
      </c>
      <c r="D9" s="180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17.25" customHeight="1">
      <c r="A10" s="19" t="s">
        <v>35</v>
      </c>
      <c r="B10" s="180"/>
      <c r="C10" s="21" t="s">
        <v>35</v>
      </c>
      <c r="D10" s="180"/>
      <c r="E10" s="28"/>
      <c r="F10" s="28"/>
      <c r="G10" s="28"/>
      <c r="H10" s="28"/>
      <c r="I10" s="28"/>
      <c r="J10" s="28"/>
      <c r="K10" s="28"/>
      <c r="L10" s="28"/>
      <c r="M10" s="28"/>
    </row>
    <row r="11" spans="1:15" ht="18" customHeight="1" thickBot="1">
      <c r="A11" s="19" t="s">
        <v>36</v>
      </c>
      <c r="B11" s="181"/>
      <c r="C11" s="21" t="s">
        <v>36</v>
      </c>
      <c r="D11" s="180"/>
      <c r="E11" s="28"/>
      <c r="F11" s="28"/>
      <c r="G11" s="28"/>
      <c r="H11" s="28"/>
      <c r="I11" s="28"/>
      <c r="J11" s="28"/>
      <c r="K11" s="28"/>
      <c r="L11" s="28"/>
      <c r="M11" s="28"/>
    </row>
    <row r="12" spans="1:15" ht="20.25" customHeight="1">
      <c r="A12" s="27" t="s">
        <v>38</v>
      </c>
      <c r="B12" s="179"/>
      <c r="C12" s="27" t="s">
        <v>39</v>
      </c>
      <c r="D12" s="179"/>
      <c r="E12" s="28"/>
    </row>
    <row r="13" spans="1:15" ht="21" customHeight="1">
      <c r="A13" s="24" t="s">
        <v>94</v>
      </c>
      <c r="B13" s="180"/>
      <c r="C13" s="24" t="s">
        <v>54</v>
      </c>
      <c r="D13" s="180"/>
      <c r="E13" s="28"/>
    </row>
    <row r="14" spans="1:15" ht="20.25" customHeight="1">
      <c r="A14" s="24" t="s">
        <v>55</v>
      </c>
      <c r="B14" s="180"/>
      <c r="C14" s="24" t="s">
        <v>55</v>
      </c>
      <c r="D14" s="180"/>
      <c r="E14" s="28"/>
    </row>
    <row r="15" spans="1:15" ht="20.25" customHeight="1" thickBot="1">
      <c r="A15" s="20" t="s">
        <v>56</v>
      </c>
      <c r="B15" s="181"/>
      <c r="C15" s="20" t="s">
        <v>56</v>
      </c>
      <c r="D15" s="181"/>
      <c r="E15" s="28"/>
    </row>
    <row r="16" spans="1:15" ht="69.75" customHeight="1">
      <c r="A16" s="169"/>
      <c r="B16" s="182"/>
      <c r="C16" s="182"/>
      <c r="D16" s="182"/>
      <c r="E16" s="28"/>
    </row>
    <row r="17" spans="1:4" ht="69.75" customHeight="1">
      <c r="A17" s="182"/>
      <c r="B17" s="182"/>
      <c r="C17" s="182"/>
      <c r="D17" s="182"/>
    </row>
    <row r="18" spans="1:4" ht="69.75" customHeight="1" thickBot="1">
      <c r="A18" s="56"/>
      <c r="B18" s="56"/>
      <c r="C18" s="56"/>
      <c r="D18" s="56"/>
    </row>
    <row r="19" spans="1:4" ht="42" customHeight="1" thickBot="1">
      <c r="A19" s="171" t="s">
        <v>40</v>
      </c>
      <c r="B19" s="172"/>
      <c r="C19" s="173" t="s">
        <v>41</v>
      </c>
      <c r="D19" s="174"/>
    </row>
    <row r="20" spans="1:4" ht="27" customHeight="1">
      <c r="A20" s="175" t="s">
        <v>22</v>
      </c>
      <c r="B20" s="176"/>
      <c r="C20" s="175" t="s">
        <v>43</v>
      </c>
      <c r="D20" s="176"/>
    </row>
    <row r="21" spans="1:4" ht="27" customHeight="1">
      <c r="A21" s="169"/>
      <c r="B21" s="170"/>
      <c r="C21" s="177" t="s">
        <v>44</v>
      </c>
      <c r="D21" s="178"/>
    </row>
    <row r="22" spans="1:4" ht="27" customHeight="1">
      <c r="A22" s="177" t="s">
        <v>23</v>
      </c>
      <c r="B22" s="178"/>
      <c r="C22" s="161" t="s">
        <v>26</v>
      </c>
      <c r="D22" s="162"/>
    </row>
    <row r="23" spans="1:4" ht="27" customHeight="1">
      <c r="A23" s="161" t="s">
        <v>42</v>
      </c>
      <c r="B23" s="162"/>
      <c r="C23" s="161" t="s">
        <v>45</v>
      </c>
      <c r="D23" s="162"/>
    </row>
    <row r="24" spans="1:4" ht="27" customHeight="1">
      <c r="A24" s="169"/>
      <c r="B24" s="170"/>
      <c r="C24" s="169"/>
      <c r="D24" s="170"/>
    </row>
    <row r="25" spans="1:4" ht="30.75" customHeight="1">
      <c r="A25" s="165" t="s">
        <v>24</v>
      </c>
      <c r="B25" s="166"/>
      <c r="C25" s="165" t="s">
        <v>27</v>
      </c>
      <c r="D25" s="166"/>
    </row>
    <row r="26" spans="1:4" ht="27" customHeight="1">
      <c r="A26" s="161" t="s">
        <v>25</v>
      </c>
      <c r="B26" s="162"/>
      <c r="C26" s="165" t="s">
        <v>46</v>
      </c>
      <c r="D26" s="166"/>
    </row>
    <row r="27" spans="1:4" ht="27" customHeight="1" thickBot="1">
      <c r="A27" s="163"/>
      <c r="B27" s="164"/>
      <c r="C27" s="167"/>
      <c r="D27" s="168"/>
    </row>
    <row r="28" spans="1:4" ht="27" customHeight="1">
      <c r="A28" s="25" t="s">
        <v>47</v>
      </c>
    </row>
    <row r="29" spans="1:4" ht="27" customHeight="1">
      <c r="A29" s="158" t="s">
        <v>48</v>
      </c>
      <c r="B29" s="158"/>
      <c r="C29" s="158"/>
      <c r="D29" s="158"/>
    </row>
    <row r="30" spans="1:4" ht="27" customHeight="1">
      <c r="A30" s="159" t="s">
        <v>57</v>
      </c>
      <c r="B30" s="159"/>
      <c r="C30" s="159"/>
      <c r="D30" s="159"/>
    </row>
    <row r="31" spans="1:4" ht="27" customHeight="1">
      <c r="A31" s="160" t="s">
        <v>49</v>
      </c>
      <c r="B31" s="160"/>
      <c r="C31" s="160"/>
      <c r="D31" s="160"/>
    </row>
    <row r="32" spans="1:4" ht="27" customHeight="1">
      <c r="A32" s="160" t="s">
        <v>58</v>
      </c>
      <c r="B32" s="160"/>
      <c r="C32" s="160"/>
      <c r="D32" s="160"/>
    </row>
    <row r="33" spans="1:1" ht="27" customHeight="1">
      <c r="A33" s="6"/>
    </row>
    <row r="34" spans="1:1" ht="21.75">
      <c r="A34" s="2"/>
    </row>
    <row r="35" spans="1:1" ht="21.75">
      <c r="A35" s="2"/>
    </row>
    <row r="36" spans="1:1" ht="21.75">
      <c r="A36" s="2"/>
    </row>
    <row r="37" spans="1:1" ht="21.75">
      <c r="A37" s="2"/>
    </row>
    <row r="38" spans="1:1" ht="21.75">
      <c r="A38" s="2"/>
    </row>
    <row r="39" spans="1:1" ht="21.75">
      <c r="A39" s="2"/>
    </row>
    <row r="40" spans="1:1" ht="21.75">
      <c r="A40" s="2"/>
    </row>
    <row r="41" spans="1:1" ht="21.75">
      <c r="A41" s="2"/>
    </row>
    <row r="42" spans="1:1" ht="21.75">
      <c r="A42" s="2"/>
    </row>
    <row r="43" spans="1:1" ht="21.75">
      <c r="A43" s="2"/>
    </row>
    <row r="44" spans="1:1" ht="21.75">
      <c r="A44" s="2"/>
    </row>
    <row r="63" spans="1:4">
      <c r="A63" s="28"/>
      <c r="B63" s="28"/>
      <c r="C63" s="28"/>
      <c r="D63" s="28"/>
    </row>
  </sheetData>
  <mergeCells count="32">
    <mergeCell ref="B12:B15"/>
    <mergeCell ref="D12:D15"/>
    <mergeCell ref="A16:D16"/>
    <mergeCell ref="A17:D17"/>
    <mergeCell ref="A4:B4"/>
    <mergeCell ref="C4:D4"/>
    <mergeCell ref="B6:B8"/>
    <mergeCell ref="D6:D8"/>
    <mergeCell ref="B9:B11"/>
    <mergeCell ref="D9:D11"/>
    <mergeCell ref="A23:B23"/>
    <mergeCell ref="A24:B24"/>
    <mergeCell ref="A25:B25"/>
    <mergeCell ref="A19:B19"/>
    <mergeCell ref="C19:D19"/>
    <mergeCell ref="C20:D20"/>
    <mergeCell ref="C21:D21"/>
    <mergeCell ref="C22:D22"/>
    <mergeCell ref="C23:D23"/>
    <mergeCell ref="C24:D24"/>
    <mergeCell ref="C25:D25"/>
    <mergeCell ref="A20:B20"/>
    <mergeCell ref="A21:B21"/>
    <mergeCell ref="A22:B22"/>
    <mergeCell ref="A29:D29"/>
    <mergeCell ref="A30:D30"/>
    <mergeCell ref="A31:D31"/>
    <mergeCell ref="A32:D32"/>
    <mergeCell ref="A26:B26"/>
    <mergeCell ref="A27:B27"/>
    <mergeCell ref="C26:D26"/>
    <mergeCell ref="C27:D27"/>
  </mergeCells>
  <pageMargins left="0.7" right="0.7" top="0.75" bottom="0.75" header="0.3" footer="0.3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B16" workbookViewId="0">
      <selection activeCell="H13" sqref="H13"/>
    </sheetView>
  </sheetViews>
  <sheetFormatPr defaultRowHeight="14.25"/>
  <cols>
    <col min="1" max="1" width="9.125" hidden="1" customWidth="1"/>
  </cols>
  <sheetData>
    <row r="1" spans="1:18" ht="21" customHeight="1">
      <c r="A1" s="185"/>
      <c r="B1" s="3" t="s">
        <v>95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1" customHeight="1">
      <c r="A2" s="185"/>
      <c r="B2" s="16" t="s">
        <v>28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" customHeight="1">
      <c r="A3" s="185"/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1" customHeight="1">
      <c r="A4" s="185"/>
      <c r="B4" s="4" t="s">
        <v>10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1" customHeight="1">
      <c r="A5" s="185"/>
      <c r="B5" s="4" t="s">
        <v>11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1" customHeight="1">
      <c r="A6" s="185"/>
      <c r="B6" s="4" t="s">
        <v>12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1" customHeight="1">
      <c r="A7" s="185"/>
      <c r="B7" s="4" t="s">
        <v>13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1" customHeight="1">
      <c r="A8" s="185"/>
      <c r="B8" s="4" t="s">
        <v>14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1" customHeight="1">
      <c r="A9" s="185"/>
      <c r="B9" s="4" t="s">
        <v>15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21" customHeight="1">
      <c r="A10" s="185"/>
      <c r="B10" s="4" t="s">
        <v>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1" customHeight="1">
      <c r="A11" s="185"/>
      <c r="B11" s="4" t="s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21" customHeight="1">
      <c r="A12" s="185"/>
      <c r="B12" s="4" t="s">
        <v>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21" customHeight="1">
      <c r="A13" s="18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21" customHeight="1">
      <c r="A14" s="18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1" customHeight="1">
      <c r="A15" s="18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21" customHeight="1">
      <c r="A16" s="185"/>
      <c r="B16" s="3" t="s">
        <v>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21" customHeight="1">
      <c r="A17" s="18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1" customHeight="1">
      <c r="A18" s="18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1" customHeight="1">
      <c r="A19" s="185"/>
      <c r="B19" s="4" t="s">
        <v>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21" customHeight="1">
      <c r="A20" s="18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21" customHeight="1">
      <c r="A21" s="185"/>
      <c r="B21" s="4" t="s">
        <v>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1" customHeight="1">
      <c r="A22" s="185"/>
      <c r="B22" s="4" t="s">
        <v>16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</sheetData>
  <mergeCells count="1">
    <mergeCell ref="A1:A22"/>
  </mergeCell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sqref="A1:XFD1048576"/>
    </sheetView>
  </sheetViews>
  <sheetFormatPr defaultColWidth="8.875" defaultRowHeight="21.6" customHeight="1"/>
  <cols>
    <col min="1" max="1" width="39.625" style="74" customWidth="1"/>
    <col min="2" max="2" width="10.125" style="75" customWidth="1"/>
    <col min="3" max="4" width="11" style="75" customWidth="1"/>
    <col min="5" max="5" width="10.75" style="75" customWidth="1"/>
    <col min="6" max="6" width="9.75" style="75" customWidth="1"/>
    <col min="7" max="7" width="9.75" style="76" customWidth="1"/>
    <col min="8" max="8" width="10.375" style="76" customWidth="1"/>
    <col min="9" max="9" width="8.75" style="76" customWidth="1"/>
    <col min="10" max="10" width="9.125" style="76" customWidth="1"/>
    <col min="11" max="11" width="8.75" style="76" customWidth="1"/>
    <col min="12" max="12" width="11.625" style="77" customWidth="1"/>
    <col min="13" max="13" width="11.625" style="75" customWidth="1"/>
    <col min="14" max="14" width="10.25" style="73" customWidth="1"/>
    <col min="15" max="16384" width="8.875" style="73"/>
  </cols>
  <sheetData>
    <row r="1" spans="1:14" ht="21.6" customHeight="1">
      <c r="A1" s="186" t="s">
        <v>100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3" spans="1:14" s="79" customFormat="1" ht="32.450000000000003" customHeight="1">
      <c r="A3" s="187" t="s">
        <v>101</v>
      </c>
      <c r="B3" s="189" t="s">
        <v>102</v>
      </c>
      <c r="C3" s="189"/>
      <c r="D3" s="189"/>
      <c r="E3" s="189"/>
      <c r="F3" s="189"/>
      <c r="G3" s="190" t="s">
        <v>103</v>
      </c>
      <c r="H3" s="191"/>
      <c r="I3" s="191"/>
      <c r="J3" s="191"/>
      <c r="K3" s="192"/>
      <c r="L3" s="193" t="s">
        <v>8</v>
      </c>
      <c r="M3" s="194"/>
      <c r="N3" s="78" t="s">
        <v>104</v>
      </c>
    </row>
    <row r="4" spans="1:14" s="79" customFormat="1" ht="21.6" customHeight="1">
      <c r="A4" s="188"/>
      <c r="B4" s="153" t="s">
        <v>105</v>
      </c>
      <c r="C4" s="153" t="s">
        <v>106</v>
      </c>
      <c r="D4" s="153" t="s">
        <v>107</v>
      </c>
      <c r="E4" s="153" t="s">
        <v>108</v>
      </c>
      <c r="F4" s="153" t="s">
        <v>109</v>
      </c>
      <c r="G4" s="154" t="s">
        <v>105</v>
      </c>
      <c r="H4" s="154" t="s">
        <v>106</v>
      </c>
      <c r="I4" s="154" t="s">
        <v>107</v>
      </c>
      <c r="J4" s="154" t="s">
        <v>108</v>
      </c>
      <c r="K4" s="154" t="s">
        <v>109</v>
      </c>
      <c r="L4" s="195" t="s">
        <v>110</v>
      </c>
      <c r="M4" s="196" t="s">
        <v>111</v>
      </c>
      <c r="N4" s="80" t="s">
        <v>112</v>
      </c>
    </row>
    <row r="5" spans="1:14" s="79" customFormat="1" ht="16.149999999999999" customHeight="1">
      <c r="A5" s="152"/>
      <c r="B5" s="81"/>
      <c r="C5" s="81"/>
      <c r="D5" s="81"/>
      <c r="E5" s="81"/>
      <c r="F5" s="81"/>
      <c r="G5" s="82">
        <v>40</v>
      </c>
      <c r="H5" s="82">
        <v>15</v>
      </c>
      <c r="I5" s="82">
        <v>15</v>
      </c>
      <c r="J5" s="82">
        <v>15</v>
      </c>
      <c r="K5" s="82">
        <v>15</v>
      </c>
      <c r="L5" s="195"/>
      <c r="M5" s="197"/>
      <c r="N5" s="80"/>
    </row>
    <row r="6" spans="1:14" ht="28.15" customHeight="1">
      <c r="A6" s="83" t="s">
        <v>113</v>
      </c>
      <c r="B6" s="84"/>
      <c r="C6" s="84"/>
      <c r="D6" s="84"/>
      <c r="E6" s="84"/>
      <c r="F6" s="84"/>
      <c r="G6" s="85"/>
      <c r="H6" s="85"/>
      <c r="I6" s="85"/>
      <c r="J6" s="85"/>
      <c r="K6" s="85"/>
      <c r="L6" s="85"/>
      <c r="M6" s="85"/>
      <c r="N6" s="86"/>
    </row>
    <row r="7" spans="1:14" ht="23.45" customHeight="1">
      <c r="A7" s="87" t="s">
        <v>114</v>
      </c>
      <c r="B7" s="145">
        <v>5</v>
      </c>
      <c r="C7" s="145">
        <v>2</v>
      </c>
      <c r="D7" s="145">
        <v>3</v>
      </c>
      <c r="E7" s="145">
        <v>4</v>
      </c>
      <c r="F7" s="145">
        <v>5</v>
      </c>
      <c r="G7" s="88">
        <f>ROUND((B7*$G$5)/100,2)</f>
        <v>2</v>
      </c>
      <c r="H7" s="88">
        <f>ROUND((C7*$H$5)/100,2)</f>
        <v>0.3</v>
      </c>
      <c r="I7" s="88">
        <f>ROUND((D7*$I$5)/100,2)</f>
        <v>0.45</v>
      </c>
      <c r="J7" s="88">
        <f>ROUND((E7*$J$5)/100,2)</f>
        <v>0.6</v>
      </c>
      <c r="K7" s="88">
        <f>ROUND((F7*$K$5)/100,2)</f>
        <v>0.75</v>
      </c>
      <c r="L7" s="88">
        <f>SUM(G7:K7)</f>
        <v>4.0999999999999996</v>
      </c>
      <c r="M7" s="88">
        <f>IF($L7=0,0,IF(AND($L7&gt;0,$L7&lt;=1),(($L7-0)*25)+0,IF(AND($L7&gt;1,$L7&lt;=2),(($L7-1)*25)+25,IF(AND($L7&gt;2,$L7&lt;=3),(($L7-2)*25)+50,IF(AND($L7&gt;3,$L7&lt;=4),(($L7-3)*15)+75,IF(AND($L7&gt;4,K7&lt;=5),(($L7-4)*10)+90))))))</f>
        <v>91</v>
      </c>
      <c r="N7" s="89">
        <f>L7-3</f>
        <v>1.0999999999999996</v>
      </c>
    </row>
    <row r="8" spans="1:14" ht="23.45" customHeight="1">
      <c r="A8" s="87" t="s">
        <v>115</v>
      </c>
      <c r="B8" s="145">
        <v>3</v>
      </c>
      <c r="C8" s="145">
        <v>1</v>
      </c>
      <c r="D8" s="145">
        <v>1</v>
      </c>
      <c r="E8" s="145">
        <v>3</v>
      </c>
      <c r="F8" s="145">
        <v>2</v>
      </c>
      <c r="G8" s="88">
        <f t="shared" ref="G8:G11" si="0">ROUND((B8*$G$5)/100,2)</f>
        <v>1.2</v>
      </c>
      <c r="H8" s="88">
        <f t="shared" ref="H8:H11" si="1">ROUND((C8*$H$5)/100,2)</f>
        <v>0.15</v>
      </c>
      <c r="I8" s="88">
        <f t="shared" ref="I8:I11" si="2">ROUND((D8*$I$5)/100,2)</f>
        <v>0.15</v>
      </c>
      <c r="J8" s="88">
        <f t="shared" ref="J8:J11" si="3">ROUND((E8*$J$5)/100,2)</f>
        <v>0.45</v>
      </c>
      <c r="K8" s="88">
        <f t="shared" ref="K8:K11" si="4">ROUND((F8*$K$5)/100,2)</f>
        <v>0.3</v>
      </c>
      <c r="L8" s="88">
        <f t="shared" ref="L8:L11" si="5">SUM(G8:K8)</f>
        <v>2.2499999999999996</v>
      </c>
      <c r="M8" s="88">
        <f t="shared" ref="M8:M17" si="6">IF($L8=0,0,IF(AND($L8&gt;0,$L8&lt;=1),(($L8-0)*25)+0,IF(AND($L8&gt;1,$L8&lt;=2),(($L8-1)*25)+25,IF(AND($L8&gt;2,$L8&lt;=3),(($L8-2)*25)+50,IF(AND($L8&gt;3,$L8&lt;=4),(($L8-3)*15)+75,IF(AND($L8&gt;4,K8&lt;=5),(($L8-4)*10)+90))))))</f>
        <v>56.249999999999986</v>
      </c>
      <c r="N8" s="89">
        <f t="shared" ref="N8:N17" si="7">L8-3</f>
        <v>-0.75000000000000044</v>
      </c>
    </row>
    <row r="9" spans="1:14" ht="23.45" customHeight="1">
      <c r="A9" s="87" t="s">
        <v>116</v>
      </c>
      <c r="B9" s="145">
        <v>4</v>
      </c>
      <c r="C9" s="145"/>
      <c r="D9" s="145"/>
      <c r="E9" s="145"/>
      <c r="F9" s="145"/>
      <c r="G9" s="88">
        <f t="shared" si="0"/>
        <v>1.6</v>
      </c>
      <c r="H9" s="88">
        <f t="shared" si="1"/>
        <v>0</v>
      </c>
      <c r="I9" s="88">
        <f t="shared" si="2"/>
        <v>0</v>
      </c>
      <c r="J9" s="88">
        <f t="shared" si="3"/>
        <v>0</v>
      </c>
      <c r="K9" s="88">
        <f t="shared" si="4"/>
        <v>0</v>
      </c>
      <c r="L9" s="88">
        <f t="shared" si="5"/>
        <v>1.6</v>
      </c>
      <c r="M9" s="88">
        <f t="shared" si="6"/>
        <v>40</v>
      </c>
      <c r="N9" s="89">
        <f t="shared" si="7"/>
        <v>-1.4</v>
      </c>
    </row>
    <row r="10" spans="1:14" ht="23.45" customHeight="1">
      <c r="A10" s="87" t="s">
        <v>117</v>
      </c>
      <c r="B10" s="145">
        <v>5</v>
      </c>
      <c r="C10" s="145"/>
      <c r="D10" s="145"/>
      <c r="E10" s="145"/>
      <c r="F10" s="145"/>
      <c r="G10" s="88">
        <f t="shared" si="0"/>
        <v>2</v>
      </c>
      <c r="H10" s="88">
        <f t="shared" si="1"/>
        <v>0</v>
      </c>
      <c r="I10" s="88">
        <f t="shared" si="2"/>
        <v>0</v>
      </c>
      <c r="J10" s="88">
        <f t="shared" si="3"/>
        <v>0</v>
      </c>
      <c r="K10" s="88">
        <f t="shared" si="4"/>
        <v>0</v>
      </c>
      <c r="L10" s="88">
        <f t="shared" si="5"/>
        <v>2</v>
      </c>
      <c r="M10" s="88">
        <f t="shared" si="6"/>
        <v>50</v>
      </c>
      <c r="N10" s="89">
        <f t="shared" si="7"/>
        <v>-1</v>
      </c>
    </row>
    <row r="11" spans="1:14" ht="23.45" customHeight="1">
      <c r="A11" s="87" t="s">
        <v>118</v>
      </c>
      <c r="B11" s="145">
        <v>3</v>
      </c>
      <c r="C11" s="145"/>
      <c r="D11" s="145"/>
      <c r="E11" s="145"/>
      <c r="F11" s="145"/>
      <c r="G11" s="88">
        <f t="shared" si="0"/>
        <v>1.2</v>
      </c>
      <c r="H11" s="88">
        <f t="shared" si="1"/>
        <v>0</v>
      </c>
      <c r="I11" s="88">
        <f t="shared" si="2"/>
        <v>0</v>
      </c>
      <c r="J11" s="88">
        <f t="shared" si="3"/>
        <v>0</v>
      </c>
      <c r="K11" s="88">
        <f t="shared" si="4"/>
        <v>0</v>
      </c>
      <c r="L11" s="88">
        <f t="shared" si="5"/>
        <v>1.2</v>
      </c>
      <c r="M11" s="88">
        <f t="shared" si="6"/>
        <v>30</v>
      </c>
      <c r="N11" s="89">
        <f t="shared" si="7"/>
        <v>-1.8</v>
      </c>
    </row>
    <row r="12" spans="1:14" ht="23.45" customHeight="1">
      <c r="A12" s="83" t="s">
        <v>119</v>
      </c>
      <c r="B12" s="90"/>
      <c r="C12" s="90"/>
      <c r="D12" s="90"/>
      <c r="E12" s="90"/>
      <c r="F12" s="90"/>
      <c r="G12" s="85"/>
      <c r="H12" s="85"/>
      <c r="I12" s="85"/>
      <c r="J12" s="85"/>
      <c r="K12" s="85"/>
      <c r="L12" s="85"/>
      <c r="M12" s="91"/>
      <c r="N12" s="92"/>
    </row>
    <row r="13" spans="1:14" ht="23.45" customHeight="1">
      <c r="A13" s="87" t="s">
        <v>120</v>
      </c>
      <c r="B13" s="145"/>
      <c r="C13" s="145"/>
      <c r="D13" s="145"/>
      <c r="E13" s="145"/>
      <c r="F13" s="145"/>
      <c r="G13" s="88">
        <f t="shared" ref="G13:G15" si="8">ROUND((B13*$G$5)/100,2)</f>
        <v>0</v>
      </c>
      <c r="H13" s="88">
        <f t="shared" ref="H13:H15" si="9">ROUND((C13*$H$5)/100,2)</f>
        <v>0</v>
      </c>
      <c r="I13" s="88">
        <f t="shared" ref="I13:I15" si="10">ROUND((D13*$I$5)/100,2)</f>
        <v>0</v>
      </c>
      <c r="J13" s="88">
        <f t="shared" ref="J13:J15" si="11">ROUND((E13*$J$5)/100,2)</f>
        <v>0</v>
      </c>
      <c r="K13" s="88">
        <f t="shared" ref="K13:K15" si="12">ROUND((F13*$K$5)/100,2)</f>
        <v>0</v>
      </c>
      <c r="L13" s="88">
        <f t="shared" ref="L13:L15" si="13">SUM(G13:K13)</f>
        <v>0</v>
      </c>
      <c r="M13" s="88">
        <f t="shared" si="6"/>
        <v>0</v>
      </c>
      <c r="N13" s="89">
        <f t="shared" si="7"/>
        <v>-3</v>
      </c>
    </row>
    <row r="14" spans="1:14" ht="23.45" customHeight="1">
      <c r="A14" s="87" t="s">
        <v>121</v>
      </c>
      <c r="B14" s="145"/>
      <c r="C14" s="145"/>
      <c r="D14" s="145"/>
      <c r="E14" s="145"/>
      <c r="F14" s="145"/>
      <c r="G14" s="88">
        <f t="shared" si="8"/>
        <v>0</v>
      </c>
      <c r="H14" s="88">
        <f t="shared" si="9"/>
        <v>0</v>
      </c>
      <c r="I14" s="88">
        <f t="shared" si="10"/>
        <v>0</v>
      </c>
      <c r="J14" s="88">
        <f t="shared" si="11"/>
        <v>0</v>
      </c>
      <c r="K14" s="88">
        <f t="shared" si="12"/>
        <v>0</v>
      </c>
      <c r="L14" s="88">
        <f t="shared" si="13"/>
        <v>0</v>
      </c>
      <c r="M14" s="88">
        <f t="shared" si="6"/>
        <v>0</v>
      </c>
      <c r="N14" s="89">
        <f t="shared" si="7"/>
        <v>-3</v>
      </c>
    </row>
    <row r="15" spans="1:14" ht="23.45" customHeight="1">
      <c r="A15" s="87" t="s">
        <v>122</v>
      </c>
      <c r="B15" s="145"/>
      <c r="C15" s="145"/>
      <c r="D15" s="145"/>
      <c r="E15" s="145"/>
      <c r="F15" s="145"/>
      <c r="G15" s="88">
        <f t="shared" si="8"/>
        <v>0</v>
      </c>
      <c r="H15" s="88">
        <f t="shared" si="9"/>
        <v>0</v>
      </c>
      <c r="I15" s="88">
        <f t="shared" si="10"/>
        <v>0</v>
      </c>
      <c r="J15" s="88">
        <f t="shared" si="11"/>
        <v>0</v>
      </c>
      <c r="K15" s="88">
        <f t="shared" si="12"/>
        <v>0</v>
      </c>
      <c r="L15" s="88">
        <f t="shared" si="13"/>
        <v>0</v>
      </c>
      <c r="M15" s="88">
        <f t="shared" si="6"/>
        <v>0</v>
      </c>
      <c r="N15" s="89">
        <f t="shared" si="7"/>
        <v>-3</v>
      </c>
    </row>
    <row r="16" spans="1:14" ht="23.45" customHeight="1">
      <c r="A16" s="83" t="s">
        <v>123</v>
      </c>
      <c r="B16" s="93"/>
      <c r="C16" s="93"/>
      <c r="D16" s="93"/>
      <c r="E16" s="93"/>
      <c r="F16" s="93"/>
      <c r="G16" s="85"/>
      <c r="H16" s="85"/>
      <c r="I16" s="85"/>
      <c r="J16" s="85"/>
      <c r="K16" s="85"/>
      <c r="L16" s="85"/>
      <c r="M16" s="91"/>
      <c r="N16" s="94"/>
    </row>
    <row r="17" spans="1:14" ht="23.45" customHeight="1">
      <c r="A17" s="87" t="s">
        <v>124</v>
      </c>
      <c r="B17" s="145"/>
      <c r="C17" s="145"/>
      <c r="D17" s="145"/>
      <c r="E17" s="145"/>
      <c r="F17" s="145"/>
      <c r="G17" s="88">
        <f t="shared" ref="G17" si="14">ROUND((B17*$G$5)/100,2)</f>
        <v>0</v>
      </c>
      <c r="H17" s="88">
        <f t="shared" ref="H17" si="15">ROUND((C17*$H$5)/100,2)</f>
        <v>0</v>
      </c>
      <c r="I17" s="88">
        <f t="shared" ref="I17" si="16">ROUND((D17*$I$5)/100,2)</f>
        <v>0</v>
      </c>
      <c r="J17" s="88">
        <f t="shared" ref="J17" si="17">ROUND((E17*$J$5)/100,2)</f>
        <v>0</v>
      </c>
      <c r="K17" s="88">
        <f t="shared" ref="K17" si="18">ROUND((F17*$K$5)/100,2)</f>
        <v>0</v>
      </c>
      <c r="L17" s="88">
        <f>SUM(G17:K17)</f>
        <v>0</v>
      </c>
      <c r="M17" s="88">
        <f t="shared" si="6"/>
        <v>0</v>
      </c>
      <c r="N17" s="89">
        <f t="shared" si="7"/>
        <v>-3</v>
      </c>
    </row>
    <row r="18" spans="1:14" ht="21.6" customHeight="1">
      <c r="A18" s="95" t="s">
        <v>125</v>
      </c>
    </row>
    <row r="19" spans="1:14" ht="21.6" customHeight="1">
      <c r="A19" s="96" t="s">
        <v>126</v>
      </c>
    </row>
    <row r="20" spans="1:14" ht="21.6" customHeight="1">
      <c r="A20" s="97" t="s">
        <v>127</v>
      </c>
    </row>
    <row r="26" spans="1:14" s="102" customFormat="1" ht="21.6" customHeight="1">
      <c r="A26" s="98" t="s">
        <v>128</v>
      </c>
      <c r="B26" s="99"/>
      <c r="C26" s="99"/>
      <c r="D26" s="99"/>
      <c r="E26" s="99"/>
      <c r="F26" s="99"/>
      <c r="G26" s="100"/>
      <c r="H26" s="100"/>
      <c r="I26" s="100"/>
      <c r="J26" s="100"/>
      <c r="K26" s="100"/>
      <c r="L26" s="101"/>
      <c r="M26" s="99"/>
    </row>
    <row r="27" spans="1:14" s="97" customFormat="1" ht="21.6" customHeight="1">
      <c r="A27" s="96" t="s">
        <v>129</v>
      </c>
      <c r="B27" s="103"/>
      <c r="C27" s="96"/>
      <c r="D27" s="103"/>
      <c r="E27" s="96"/>
      <c r="F27" s="104"/>
      <c r="G27" s="105"/>
      <c r="H27" s="105"/>
      <c r="I27" s="105"/>
      <c r="J27" s="105"/>
      <c r="K27" s="105"/>
      <c r="L27" s="106"/>
      <c r="M27" s="104"/>
    </row>
    <row r="28" spans="1:14" s="97" customFormat="1" ht="21.6" customHeight="1">
      <c r="A28" s="96" t="s">
        <v>130</v>
      </c>
      <c r="B28" s="96" t="s">
        <v>131</v>
      </c>
      <c r="C28" s="96"/>
      <c r="D28" s="103"/>
      <c r="E28" s="96"/>
      <c r="F28" s="107" t="s">
        <v>132</v>
      </c>
      <c r="H28" s="105"/>
      <c r="I28" s="105"/>
      <c r="J28" s="105"/>
      <c r="K28" s="105"/>
      <c r="L28" s="106"/>
      <c r="M28" s="104"/>
    </row>
    <row r="29" spans="1:14" s="102" customFormat="1" ht="21.6" customHeight="1">
      <c r="A29" s="97"/>
      <c r="B29" s="99"/>
      <c r="C29" s="99"/>
      <c r="D29" s="99"/>
      <c r="E29" s="99"/>
      <c r="F29" s="99"/>
      <c r="G29" s="100"/>
      <c r="H29" s="100"/>
      <c r="I29" s="100"/>
      <c r="J29" s="100"/>
      <c r="K29" s="100"/>
      <c r="L29" s="101"/>
      <c r="M29" s="99"/>
    </row>
    <row r="30" spans="1:14" s="102" customFormat="1" ht="21.6" customHeight="1">
      <c r="A30" s="187" t="s">
        <v>133</v>
      </c>
      <c r="B30" s="199" t="s">
        <v>134</v>
      </c>
      <c r="C30" s="199"/>
      <c r="D30" s="199"/>
      <c r="E30" s="199"/>
      <c r="F30" s="199"/>
      <c r="G30" s="193" t="s">
        <v>8</v>
      </c>
      <c r="H30" s="194"/>
      <c r="I30" s="78" t="s">
        <v>104</v>
      </c>
    </row>
    <row r="31" spans="1:14" s="102" customFormat="1" ht="37.5">
      <c r="A31" s="188"/>
      <c r="B31" s="108" t="s">
        <v>135</v>
      </c>
      <c r="C31" s="109" t="s">
        <v>136</v>
      </c>
      <c r="D31" s="109" t="s">
        <v>137</v>
      </c>
      <c r="E31" s="109" t="s">
        <v>138</v>
      </c>
      <c r="F31" s="108" t="s">
        <v>139</v>
      </c>
      <c r="G31" s="110" t="s">
        <v>110</v>
      </c>
      <c r="H31" s="155" t="s">
        <v>111</v>
      </c>
      <c r="I31" s="80" t="s">
        <v>112</v>
      </c>
    </row>
    <row r="32" spans="1:14" s="102" customFormat="1" ht="21.6" customHeight="1">
      <c r="A32" s="198"/>
      <c r="B32" s="111" t="s">
        <v>140</v>
      </c>
      <c r="C32" s="111" t="s">
        <v>140</v>
      </c>
      <c r="D32" s="111" t="s">
        <v>140</v>
      </c>
      <c r="E32" s="111" t="s">
        <v>140</v>
      </c>
      <c r="F32" s="111" t="s">
        <v>140</v>
      </c>
      <c r="G32" s="112" t="s">
        <v>141</v>
      </c>
      <c r="H32" s="112" t="s">
        <v>142</v>
      </c>
      <c r="I32" s="113" t="s">
        <v>143</v>
      </c>
    </row>
    <row r="33" spans="1:13" s="102" customFormat="1" ht="22.15" customHeight="1">
      <c r="A33" s="114" t="s">
        <v>113</v>
      </c>
      <c r="B33" s="115"/>
      <c r="C33" s="115"/>
      <c r="D33" s="115"/>
      <c r="E33" s="115"/>
      <c r="F33" s="115"/>
      <c r="G33" s="116"/>
      <c r="H33" s="115"/>
      <c r="I33" s="117"/>
    </row>
    <row r="34" spans="1:13" s="102" customFormat="1" ht="22.15" customHeight="1">
      <c r="A34" s="87" t="s">
        <v>114</v>
      </c>
      <c r="B34" s="118">
        <f>COUNTIF($B$7:$F$7,1)</f>
        <v>0</v>
      </c>
      <c r="C34" s="118">
        <f>COUNTIF($B$7:$F$7,2)</f>
        <v>1</v>
      </c>
      <c r="D34" s="118">
        <f>COUNTIF($B$7:$F$7,3)</f>
        <v>1</v>
      </c>
      <c r="E34" s="118">
        <f>COUNTIF($B$7:$F$7,4)</f>
        <v>1</v>
      </c>
      <c r="F34" s="118">
        <f>COUNTIF($B$7:$F$7,5)</f>
        <v>2</v>
      </c>
      <c r="G34" s="119">
        <f>L7</f>
        <v>4.0999999999999996</v>
      </c>
      <c r="H34" s="119">
        <f t="shared" ref="H34:I34" si="19">M7</f>
        <v>91</v>
      </c>
      <c r="I34" s="119">
        <f t="shared" si="19"/>
        <v>1.0999999999999996</v>
      </c>
    </row>
    <row r="35" spans="1:13" s="102" customFormat="1" ht="22.15" customHeight="1">
      <c r="A35" s="87" t="s">
        <v>115</v>
      </c>
      <c r="B35" s="118">
        <f>COUNTIF($B$8:$F$8,1)</f>
        <v>2</v>
      </c>
      <c r="C35" s="118">
        <f>COUNTIF($B$8:$F$8,2)</f>
        <v>1</v>
      </c>
      <c r="D35" s="118">
        <f>COUNTIF($B$8:$F$8,3)</f>
        <v>2</v>
      </c>
      <c r="E35" s="118">
        <f>COUNTIF($B$8:$F$8,4)</f>
        <v>0</v>
      </c>
      <c r="F35" s="118">
        <f>COUNTIF($B$8:$F$8,5)</f>
        <v>0</v>
      </c>
      <c r="G35" s="119">
        <f t="shared" ref="G35:I38" si="20">L8</f>
        <v>2.2499999999999996</v>
      </c>
      <c r="H35" s="119">
        <f t="shared" si="20"/>
        <v>56.249999999999986</v>
      </c>
      <c r="I35" s="119">
        <f t="shared" si="20"/>
        <v>-0.75000000000000044</v>
      </c>
    </row>
    <row r="36" spans="1:13" s="102" customFormat="1" ht="22.15" customHeight="1">
      <c r="A36" s="87" t="s">
        <v>116</v>
      </c>
      <c r="B36" s="118">
        <f>COUNTIF($B$9:$F$9,1)</f>
        <v>0</v>
      </c>
      <c r="C36" s="118">
        <f>COUNTIF($B$9:$F$9,2)</f>
        <v>0</v>
      </c>
      <c r="D36" s="118">
        <f>COUNTIF($B$9:$F$9,3)</f>
        <v>0</v>
      </c>
      <c r="E36" s="118">
        <f>COUNTIF($B$9:$F$9,4)</f>
        <v>1</v>
      </c>
      <c r="F36" s="118">
        <f>COUNTIF($B$9:$F$9,5)</f>
        <v>0</v>
      </c>
      <c r="G36" s="119">
        <f t="shared" si="20"/>
        <v>1.6</v>
      </c>
      <c r="H36" s="119">
        <f t="shared" si="20"/>
        <v>40</v>
      </c>
      <c r="I36" s="119">
        <f t="shared" si="20"/>
        <v>-1.4</v>
      </c>
    </row>
    <row r="37" spans="1:13" s="102" customFormat="1" ht="22.15" customHeight="1">
      <c r="A37" s="87" t="s">
        <v>117</v>
      </c>
      <c r="B37" s="118">
        <f>COUNTIF($B$10:$F$10,1)</f>
        <v>0</v>
      </c>
      <c r="C37" s="118">
        <f>COUNTIF($B$10:$F$10,2)</f>
        <v>0</v>
      </c>
      <c r="D37" s="118">
        <f>COUNTIF($B$10:$F$10,3)</f>
        <v>0</v>
      </c>
      <c r="E37" s="118">
        <f>COUNTIF($B$10:$F$10,4)</f>
        <v>0</v>
      </c>
      <c r="F37" s="118">
        <f>COUNTIF($B$10:$F$10,5)</f>
        <v>1</v>
      </c>
      <c r="G37" s="119">
        <f t="shared" si="20"/>
        <v>2</v>
      </c>
      <c r="H37" s="119">
        <f t="shared" si="20"/>
        <v>50</v>
      </c>
      <c r="I37" s="119">
        <f t="shared" si="20"/>
        <v>-1</v>
      </c>
    </row>
    <row r="38" spans="1:13" s="102" customFormat="1" ht="22.15" customHeight="1">
      <c r="A38" s="87" t="s">
        <v>118</v>
      </c>
      <c r="B38" s="118">
        <f>COUNTIF($B$11:$F$11,1)</f>
        <v>0</v>
      </c>
      <c r="C38" s="118">
        <f>COUNTIF($B$11:$F$11,2)</f>
        <v>0</v>
      </c>
      <c r="D38" s="118">
        <f>COUNTIF($B$11:$F$11,3)</f>
        <v>1</v>
      </c>
      <c r="E38" s="118">
        <f>COUNTIF($B$11:$F$11,4)</f>
        <v>0</v>
      </c>
      <c r="F38" s="118">
        <f>COUNTIF($B$11:$F$11,5)</f>
        <v>0</v>
      </c>
      <c r="G38" s="119">
        <f t="shared" si="20"/>
        <v>1.2</v>
      </c>
      <c r="H38" s="119">
        <f t="shared" si="20"/>
        <v>30</v>
      </c>
      <c r="I38" s="119">
        <f t="shared" si="20"/>
        <v>-1.8</v>
      </c>
    </row>
    <row r="39" spans="1:13" s="102" customFormat="1" ht="22.15" customHeight="1">
      <c r="A39" s="114" t="s">
        <v>119</v>
      </c>
      <c r="B39" s="118"/>
      <c r="C39" s="118"/>
      <c r="D39" s="118"/>
      <c r="E39" s="118"/>
      <c r="F39" s="118"/>
      <c r="G39" s="119"/>
      <c r="H39" s="118"/>
      <c r="I39" s="120"/>
    </row>
    <row r="40" spans="1:13" s="102" customFormat="1" ht="22.15" customHeight="1">
      <c r="A40" s="87" t="s">
        <v>120</v>
      </c>
      <c r="B40" s="118">
        <f>COUNTIF($B$13:$F$13,1)</f>
        <v>0</v>
      </c>
      <c r="C40" s="118">
        <f>COUNTIF($B$13:$F$13,2)</f>
        <v>0</v>
      </c>
      <c r="D40" s="118">
        <f>COUNTIF($B$13:$F$13,3)</f>
        <v>0</v>
      </c>
      <c r="E40" s="118">
        <f>COUNTIF($B$13:$F$13,4)</f>
        <v>0</v>
      </c>
      <c r="F40" s="118">
        <f>COUNTIF($B$13:$F$13,5)</f>
        <v>0</v>
      </c>
      <c r="G40" s="119">
        <f>L13</f>
        <v>0</v>
      </c>
      <c r="H40" s="119">
        <f t="shared" ref="H40:I40" si="21">M13</f>
        <v>0</v>
      </c>
      <c r="I40" s="119">
        <f t="shared" si="21"/>
        <v>-3</v>
      </c>
    </row>
    <row r="41" spans="1:13" s="102" customFormat="1" ht="22.15" customHeight="1">
      <c r="A41" s="87" t="s">
        <v>121</v>
      </c>
      <c r="B41" s="118">
        <f>COUNTIF($B$14:$F$14,1)</f>
        <v>0</v>
      </c>
      <c r="C41" s="118">
        <f>COUNTIF($B$14:$F$14,2)</f>
        <v>0</v>
      </c>
      <c r="D41" s="118">
        <f>COUNTIF($B$14:$F$14,3)</f>
        <v>0</v>
      </c>
      <c r="E41" s="118">
        <f>COUNTIF($B$14:$F$14,4)</f>
        <v>0</v>
      </c>
      <c r="F41" s="118">
        <f>COUNTIF($B$14:$F$14,5)</f>
        <v>0</v>
      </c>
      <c r="G41" s="119">
        <f t="shared" ref="G41:I42" si="22">L14</f>
        <v>0</v>
      </c>
      <c r="H41" s="119">
        <f t="shared" si="22"/>
        <v>0</v>
      </c>
      <c r="I41" s="119">
        <f t="shared" si="22"/>
        <v>-3</v>
      </c>
    </row>
    <row r="42" spans="1:13" s="102" customFormat="1" ht="22.15" customHeight="1">
      <c r="A42" s="87" t="s">
        <v>122</v>
      </c>
      <c r="B42" s="118">
        <f>COUNTIF($B$15:$F$15,1)</f>
        <v>0</v>
      </c>
      <c r="C42" s="118">
        <f>COUNTIF($B$15:$F$15,2)</f>
        <v>0</v>
      </c>
      <c r="D42" s="118">
        <f>COUNTIF($B$15:$F$15,3)</f>
        <v>0</v>
      </c>
      <c r="E42" s="118">
        <f>COUNTIF($B$15:$F$15,4)</f>
        <v>0</v>
      </c>
      <c r="F42" s="118">
        <f>COUNTIF($B$15:$F$15,5)</f>
        <v>0</v>
      </c>
      <c r="G42" s="119">
        <f t="shared" si="22"/>
        <v>0</v>
      </c>
      <c r="H42" s="119">
        <f t="shared" si="22"/>
        <v>0</v>
      </c>
      <c r="I42" s="119">
        <f t="shared" si="22"/>
        <v>-3</v>
      </c>
    </row>
    <row r="43" spans="1:13" s="102" customFormat="1" ht="22.15" customHeight="1">
      <c r="A43" s="114" t="s">
        <v>123</v>
      </c>
      <c r="B43" s="118"/>
      <c r="C43" s="118"/>
      <c r="D43" s="118"/>
      <c r="E43" s="118"/>
      <c r="F43" s="118"/>
      <c r="G43" s="119"/>
      <c r="H43" s="118"/>
      <c r="I43" s="120"/>
    </row>
    <row r="44" spans="1:13" s="102" customFormat="1" ht="22.15" customHeight="1">
      <c r="A44" s="87" t="s">
        <v>124</v>
      </c>
      <c r="B44" s="118">
        <f>COUNTIF($B$17:$F$17,1)</f>
        <v>0</v>
      </c>
      <c r="C44" s="118">
        <f>COUNTIF($B$17:$F$17,2)</f>
        <v>0</v>
      </c>
      <c r="D44" s="118">
        <f>COUNTIF($B$17:$F$17,3)</f>
        <v>0</v>
      </c>
      <c r="E44" s="118">
        <f>COUNTIF($B$17:$F$17,4)</f>
        <v>0</v>
      </c>
      <c r="F44" s="118">
        <f>COUNTIF($B$17:$F$17,5)</f>
        <v>0</v>
      </c>
      <c r="G44" s="119">
        <f>L17</f>
        <v>0</v>
      </c>
      <c r="H44" s="119">
        <f t="shared" ref="H44:I44" si="23">M17</f>
        <v>0</v>
      </c>
      <c r="I44" s="119">
        <f t="shared" si="23"/>
        <v>-3</v>
      </c>
    </row>
    <row r="45" spans="1:13" s="102" customFormat="1" ht="21.6" customHeight="1">
      <c r="A45" s="97"/>
      <c r="B45" s="99"/>
      <c r="C45" s="99"/>
      <c r="D45" s="99"/>
      <c r="E45" s="99"/>
      <c r="F45" s="99"/>
      <c r="G45" s="100"/>
      <c r="H45" s="100"/>
      <c r="I45" s="100"/>
      <c r="J45" s="100"/>
      <c r="K45" s="100"/>
      <c r="L45" s="101"/>
      <c r="M45" s="99"/>
    </row>
    <row r="46" spans="1:13" s="102" customFormat="1" ht="21.6" customHeight="1">
      <c r="A46" s="103" t="s">
        <v>144</v>
      </c>
      <c r="B46" s="200" t="s">
        <v>145</v>
      </c>
      <c r="C46" s="200"/>
      <c r="D46" s="200"/>
      <c r="E46" s="121" t="s">
        <v>146</v>
      </c>
      <c r="F46" s="122">
        <f>ROUND((SUM(H34:H44)*20/900),2)</f>
        <v>5.94</v>
      </c>
      <c r="G46" s="123" t="s">
        <v>1</v>
      </c>
      <c r="H46" s="100"/>
      <c r="I46" s="100"/>
      <c r="J46" s="100"/>
      <c r="K46" s="100"/>
      <c r="L46" s="101"/>
      <c r="M46" s="99"/>
    </row>
    <row r="47" spans="1:13" s="102" customFormat="1" ht="21.6" customHeight="1">
      <c r="A47" s="97"/>
      <c r="B47" s="201" t="s">
        <v>147</v>
      </c>
      <c r="C47" s="201"/>
      <c r="D47" s="201"/>
      <c r="E47" s="99"/>
      <c r="F47" s="99"/>
      <c r="G47" s="100"/>
      <c r="H47" s="100"/>
      <c r="I47" s="100"/>
      <c r="J47" s="100"/>
      <c r="K47" s="100"/>
      <c r="L47" s="101"/>
      <c r="M47" s="99"/>
    </row>
  </sheetData>
  <mergeCells count="12">
    <mergeCell ref="A30:A32"/>
    <mergeCell ref="B30:F30"/>
    <mergeCell ref="G30:H30"/>
    <mergeCell ref="B46:D46"/>
    <mergeCell ref="B47:D47"/>
    <mergeCell ref="A1:N1"/>
    <mergeCell ref="A3:A4"/>
    <mergeCell ref="B3:F3"/>
    <mergeCell ref="G3:K3"/>
    <mergeCell ref="L3:M3"/>
    <mergeCell ref="L4:L5"/>
    <mergeCell ref="M4:M5"/>
  </mergeCells>
  <pageMargins left="0.7" right="0.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A10" sqref="A1:XFD1048576"/>
    </sheetView>
  </sheetViews>
  <sheetFormatPr defaultColWidth="8.875" defaultRowHeight="21"/>
  <cols>
    <col min="1" max="1" width="39.625" style="97" customWidth="1"/>
    <col min="2" max="6" width="12.125" style="104" customWidth="1"/>
    <col min="7" max="9" width="12.25" style="105" customWidth="1"/>
    <col min="10" max="11" width="9.375" style="105" customWidth="1"/>
    <col min="12" max="12" width="11.625" style="106" customWidth="1"/>
    <col min="13" max="13" width="11.625" style="104" customWidth="1"/>
    <col min="14" max="14" width="16.25" style="97" customWidth="1"/>
    <col min="15" max="16384" width="8.875" style="97"/>
  </cols>
  <sheetData>
    <row r="1" spans="1:13" ht="21.6" customHeight="1">
      <c r="A1" s="202" t="s">
        <v>148</v>
      </c>
      <c r="B1" s="202"/>
      <c r="C1" s="202"/>
      <c r="D1" s="202"/>
      <c r="E1" s="202"/>
      <c r="F1" s="202"/>
      <c r="G1" s="202"/>
      <c r="H1" s="202"/>
      <c r="I1" s="202"/>
    </row>
    <row r="2" spans="1:13" ht="21.6" customHeight="1"/>
    <row r="3" spans="1:13" s="98" customFormat="1" ht="32.450000000000003" customHeight="1">
      <c r="A3" s="187" t="s">
        <v>101</v>
      </c>
      <c r="B3" s="203" t="s">
        <v>102</v>
      </c>
      <c r="C3" s="204"/>
      <c r="D3" s="204"/>
      <c r="E3" s="205"/>
      <c r="F3" s="206" t="s">
        <v>103</v>
      </c>
      <c r="G3" s="207"/>
      <c r="H3" s="207"/>
      <c r="I3" s="208"/>
      <c r="J3" s="209" t="s">
        <v>8</v>
      </c>
      <c r="K3" s="210"/>
      <c r="L3" s="151" t="s">
        <v>104</v>
      </c>
    </row>
    <row r="4" spans="1:13" s="98" customFormat="1" ht="21.6" customHeight="1">
      <c r="A4" s="188"/>
      <c r="B4" s="124" t="s">
        <v>105</v>
      </c>
      <c r="C4" s="124" t="s">
        <v>106</v>
      </c>
      <c r="D4" s="124" t="s">
        <v>107</v>
      </c>
      <c r="E4" s="124" t="s">
        <v>108</v>
      </c>
      <c r="F4" s="156" t="s">
        <v>105</v>
      </c>
      <c r="G4" s="156" t="s">
        <v>106</v>
      </c>
      <c r="H4" s="156" t="s">
        <v>107</v>
      </c>
      <c r="I4" s="156" t="s">
        <v>108</v>
      </c>
      <c r="J4" s="211" t="s">
        <v>110</v>
      </c>
      <c r="K4" s="212" t="s">
        <v>111</v>
      </c>
      <c r="L4" s="152" t="s">
        <v>112</v>
      </c>
    </row>
    <row r="5" spans="1:13" s="98" customFormat="1" ht="16.149999999999999" customHeight="1">
      <c r="A5" s="152"/>
      <c r="B5" s="124"/>
      <c r="C5" s="124"/>
      <c r="D5" s="124"/>
      <c r="E5" s="124"/>
      <c r="F5" s="125">
        <v>40</v>
      </c>
      <c r="G5" s="125">
        <v>20</v>
      </c>
      <c r="H5" s="125">
        <v>20</v>
      </c>
      <c r="I5" s="125">
        <v>20</v>
      </c>
      <c r="J5" s="211"/>
      <c r="K5" s="213"/>
      <c r="L5" s="152"/>
    </row>
    <row r="6" spans="1:13" ht="28.15" customHeight="1">
      <c r="A6" s="83" t="s">
        <v>113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7"/>
      <c r="M6" s="97"/>
    </row>
    <row r="7" spans="1:13" ht="23.45" customHeight="1">
      <c r="A7" s="87" t="s">
        <v>114</v>
      </c>
      <c r="B7" s="128">
        <v>4</v>
      </c>
      <c r="C7" s="128">
        <v>5</v>
      </c>
      <c r="D7" s="128">
        <v>5</v>
      </c>
      <c r="E7" s="128">
        <v>1</v>
      </c>
      <c r="F7" s="129">
        <f>ROUND((B7*$F$5)/100,2)</f>
        <v>1.6</v>
      </c>
      <c r="G7" s="129">
        <f>ROUND((C7*$G$5)/100,2)</f>
        <v>1</v>
      </c>
      <c r="H7" s="129">
        <f>ROUND((D7*$H$5)/100,2)</f>
        <v>1</v>
      </c>
      <c r="I7" s="129">
        <f>ROUND((E7*$I$5)/100,2)</f>
        <v>0.2</v>
      </c>
      <c r="J7" s="129">
        <f>SUM(F7:I7)</f>
        <v>3.8000000000000003</v>
      </c>
      <c r="K7" s="129">
        <f>IF($J7=0,0,IF(AND($J7&gt;0,$J7&lt;=1),(($J7-0)*25)+0,IF(AND($J7&gt;1,$J7&lt;=2),(($J7-1)*25)+25,IF(AND($J7&gt;2,$J7&lt;=3),(($J7-2)*25)+50,IF(AND($J7&gt;3,$J7&lt;=4),(($J7-3)*15)+75,IF(AND($J7&gt;4,I7&lt;=5),(($J7-4)*10)+90))))))</f>
        <v>87</v>
      </c>
      <c r="L7" s="130">
        <f>J7-3</f>
        <v>0.80000000000000027</v>
      </c>
      <c r="M7" s="97"/>
    </row>
    <row r="8" spans="1:13" ht="23.45" customHeight="1">
      <c r="A8" s="87" t="s">
        <v>115</v>
      </c>
      <c r="B8" s="128">
        <v>4</v>
      </c>
      <c r="C8" s="128">
        <v>5</v>
      </c>
      <c r="D8" s="128">
        <v>5</v>
      </c>
      <c r="E8" s="128">
        <v>2</v>
      </c>
      <c r="F8" s="129">
        <f>ROUND((B8*$F$5)/100,2)</f>
        <v>1.6</v>
      </c>
      <c r="G8" s="129">
        <f>ROUND((C8*$G$5)/100,2)</f>
        <v>1</v>
      </c>
      <c r="H8" s="129">
        <f>ROUND((D8*$H$5)/100,2)</f>
        <v>1</v>
      </c>
      <c r="I8" s="129">
        <f>ROUND((E8*$I$5)/100,2)</f>
        <v>0.4</v>
      </c>
      <c r="J8" s="129">
        <f>SUM(F8:I8)</f>
        <v>4</v>
      </c>
      <c r="K8" s="129">
        <f t="shared" ref="K8:K11" si="0">IF($J8=0,0,IF(AND($J8&gt;0,$J8&lt;=1),(($J8-0)*25)+0,IF(AND($J8&gt;1,$J8&lt;=2),(($J8-1)*25)+25,IF(AND($J8&gt;2,$J8&lt;=3),(($J8-2)*25)+50,IF(AND($J8&gt;3,$J8&lt;=4),(($J8-3)*15)+75,IF(AND($J8&gt;4,I8&lt;=5),(($J8-4)*10)+90))))))</f>
        <v>90</v>
      </c>
      <c r="L8" s="130">
        <f t="shared" ref="L8:L17" si="1">J8-3</f>
        <v>1</v>
      </c>
      <c r="M8" s="97"/>
    </row>
    <row r="9" spans="1:13" ht="23.45" customHeight="1">
      <c r="A9" s="87" t="s">
        <v>116</v>
      </c>
      <c r="B9" s="128">
        <v>4</v>
      </c>
      <c r="C9" s="128">
        <v>5</v>
      </c>
      <c r="D9" s="128">
        <v>5</v>
      </c>
      <c r="E9" s="128">
        <v>3</v>
      </c>
      <c r="F9" s="129">
        <f>ROUND((B9*$F$5)/100,2)</f>
        <v>1.6</v>
      </c>
      <c r="G9" s="129">
        <f>ROUND((C9*$G$5)/100,2)</f>
        <v>1</v>
      </c>
      <c r="H9" s="129">
        <f>ROUND((D9*$H$5)/100,2)</f>
        <v>1</v>
      </c>
      <c r="I9" s="129">
        <f>ROUND((E9*$I$5)/100,2)</f>
        <v>0.6</v>
      </c>
      <c r="J9" s="129">
        <f>SUM(F9:I9)</f>
        <v>4.2</v>
      </c>
      <c r="K9" s="129">
        <f t="shared" si="0"/>
        <v>92</v>
      </c>
      <c r="L9" s="130">
        <f t="shared" si="1"/>
        <v>1.2000000000000002</v>
      </c>
      <c r="M9" s="97"/>
    </row>
    <row r="10" spans="1:13" ht="23.45" customHeight="1">
      <c r="A10" s="87" t="s">
        <v>117</v>
      </c>
      <c r="B10" s="128">
        <v>4</v>
      </c>
      <c r="C10" s="128">
        <v>5</v>
      </c>
      <c r="D10" s="128">
        <v>5</v>
      </c>
      <c r="E10" s="128">
        <v>3</v>
      </c>
      <c r="F10" s="129">
        <f>ROUND((B10*$F$5)/100,2)</f>
        <v>1.6</v>
      </c>
      <c r="G10" s="129">
        <f>ROUND((C10*$G$5)/100,2)</f>
        <v>1</v>
      </c>
      <c r="H10" s="129">
        <f>ROUND((D10*$H$5)/100,2)</f>
        <v>1</v>
      </c>
      <c r="I10" s="129">
        <f>ROUND((E10*$I$5)/100,2)</f>
        <v>0.6</v>
      </c>
      <c r="J10" s="129">
        <f>SUM(F10:I10)</f>
        <v>4.2</v>
      </c>
      <c r="K10" s="129">
        <f t="shared" si="0"/>
        <v>92</v>
      </c>
      <c r="L10" s="130">
        <f t="shared" si="1"/>
        <v>1.2000000000000002</v>
      </c>
      <c r="M10" s="97"/>
    </row>
    <row r="11" spans="1:13" ht="23.45" customHeight="1">
      <c r="A11" s="87" t="s">
        <v>118</v>
      </c>
      <c r="B11" s="128">
        <v>4</v>
      </c>
      <c r="C11" s="128">
        <v>5</v>
      </c>
      <c r="D11" s="128">
        <v>5</v>
      </c>
      <c r="E11" s="128">
        <v>3</v>
      </c>
      <c r="F11" s="129">
        <f>ROUND((B11*$F$5)/100,2)</f>
        <v>1.6</v>
      </c>
      <c r="G11" s="129">
        <f>ROUND((C11*$G$5)/100,2)</f>
        <v>1</v>
      </c>
      <c r="H11" s="129">
        <f>ROUND((D11*$H$5)/100,2)</f>
        <v>1</v>
      </c>
      <c r="I11" s="129">
        <f>ROUND((E11*$I$5)/100,2)</f>
        <v>0.6</v>
      </c>
      <c r="J11" s="129">
        <f>SUM(F11:I11)</f>
        <v>4.2</v>
      </c>
      <c r="K11" s="129">
        <f t="shared" si="0"/>
        <v>92</v>
      </c>
      <c r="L11" s="130">
        <f t="shared" si="1"/>
        <v>1.2000000000000002</v>
      </c>
      <c r="M11" s="97"/>
    </row>
    <row r="12" spans="1:13" ht="23.45" customHeight="1">
      <c r="A12" s="83" t="s">
        <v>119</v>
      </c>
      <c r="B12" s="131"/>
      <c r="C12" s="131"/>
      <c r="D12" s="131"/>
      <c r="E12" s="131"/>
      <c r="F12" s="126"/>
      <c r="G12" s="126"/>
      <c r="H12" s="126"/>
      <c r="I12" s="126"/>
      <c r="J12" s="126"/>
      <c r="K12" s="132"/>
      <c r="L12" s="133"/>
      <c r="M12" s="97"/>
    </row>
    <row r="13" spans="1:13" ht="23.45" customHeight="1">
      <c r="A13" s="87" t="s">
        <v>120</v>
      </c>
      <c r="B13" s="128">
        <v>4</v>
      </c>
      <c r="C13" s="128">
        <v>5</v>
      </c>
      <c r="D13" s="128">
        <v>5</v>
      </c>
      <c r="E13" s="128">
        <v>3</v>
      </c>
      <c r="F13" s="129">
        <f>ROUND((B13*$F$5)/100,2)</f>
        <v>1.6</v>
      </c>
      <c r="G13" s="129">
        <f>ROUND((C13*$G$5)/100,2)</f>
        <v>1</v>
      </c>
      <c r="H13" s="129">
        <f>ROUND((D13*$H$5)/100,2)</f>
        <v>1</v>
      </c>
      <c r="I13" s="129">
        <f>ROUND((E13*$I$5)/100,2)</f>
        <v>0.6</v>
      </c>
      <c r="J13" s="129">
        <f>SUM(F13:I13)</f>
        <v>4.2</v>
      </c>
      <c r="K13" s="129">
        <f>IF($J13=0,0,IF(AND($J13&gt;0,$J13&lt;=1),(($J13-0)*25)+0,IF(AND($J13&gt;1,$J13&lt;=2),(($J13-1)*25)+25,IF(AND($J13&gt;2,$J13&lt;=3),(($J13-2)*25)+50,IF(AND($J13&gt;3,$J13&lt;=4),(($J13-3)*15)+75,IF(AND($J13&gt;4,I13&lt;=5),(($J13-4)*10)+90))))))</f>
        <v>92</v>
      </c>
      <c r="L13" s="130">
        <f t="shared" si="1"/>
        <v>1.2000000000000002</v>
      </c>
      <c r="M13" s="97"/>
    </row>
    <row r="14" spans="1:13" ht="23.45" customHeight="1">
      <c r="A14" s="87" t="s">
        <v>121</v>
      </c>
      <c r="B14" s="128">
        <v>4</v>
      </c>
      <c r="C14" s="128">
        <v>5</v>
      </c>
      <c r="D14" s="128">
        <v>5</v>
      </c>
      <c r="E14" s="128">
        <v>3</v>
      </c>
      <c r="F14" s="129">
        <f>ROUND((B14*$F$5)/100,2)</f>
        <v>1.6</v>
      </c>
      <c r="G14" s="129">
        <f>ROUND((C14*$G$5)/100,2)</f>
        <v>1</v>
      </c>
      <c r="H14" s="129">
        <f>ROUND((D14*$H$5)/100,2)</f>
        <v>1</v>
      </c>
      <c r="I14" s="129">
        <f>ROUND((E14*$I$5)/100,2)</f>
        <v>0.6</v>
      </c>
      <c r="J14" s="129">
        <f>SUM(F14:I14)</f>
        <v>4.2</v>
      </c>
      <c r="K14" s="129">
        <f t="shared" ref="K14:K15" si="2">IF($J14=0,0,IF(AND($J14&gt;0,$J14&lt;=1),(($J14-0)*25)+0,IF(AND($J14&gt;1,$J14&lt;=2),(($J14-1)*25)+25,IF(AND($J14&gt;2,$J14&lt;=3),(($J14-2)*25)+50,IF(AND($J14&gt;3,$J14&lt;=4),(($J14-3)*15)+75,IF(AND($J14&gt;4,I14&lt;=5),(($J14-4)*10)+90))))))</f>
        <v>92</v>
      </c>
      <c r="L14" s="130">
        <f t="shared" si="1"/>
        <v>1.2000000000000002</v>
      </c>
      <c r="M14" s="97"/>
    </row>
    <row r="15" spans="1:13" ht="23.45" customHeight="1">
      <c r="A15" s="87" t="s">
        <v>122</v>
      </c>
      <c r="B15" s="128">
        <v>4</v>
      </c>
      <c r="C15" s="128">
        <v>5</v>
      </c>
      <c r="D15" s="128">
        <v>5</v>
      </c>
      <c r="E15" s="128">
        <v>3</v>
      </c>
      <c r="F15" s="129">
        <f>ROUND((B15*$F$5)/100,2)</f>
        <v>1.6</v>
      </c>
      <c r="G15" s="129">
        <f>ROUND((C15*$G$5)/100,2)</f>
        <v>1</v>
      </c>
      <c r="H15" s="129">
        <f>ROUND((D15*$H$5)/100,2)</f>
        <v>1</v>
      </c>
      <c r="I15" s="129">
        <f>ROUND((E15*$I$5)/100,2)</f>
        <v>0.6</v>
      </c>
      <c r="J15" s="129">
        <f>SUM(F15:I15)</f>
        <v>4.2</v>
      </c>
      <c r="K15" s="129">
        <f t="shared" si="2"/>
        <v>92</v>
      </c>
      <c r="L15" s="130">
        <f t="shared" si="1"/>
        <v>1.2000000000000002</v>
      </c>
      <c r="M15" s="97"/>
    </row>
    <row r="16" spans="1:13" ht="23.45" customHeight="1">
      <c r="A16" s="83" t="s">
        <v>123</v>
      </c>
      <c r="B16" s="134"/>
      <c r="C16" s="134"/>
      <c r="D16" s="134"/>
      <c r="E16" s="134"/>
      <c r="F16" s="126"/>
      <c r="G16" s="126"/>
      <c r="H16" s="126"/>
      <c r="I16" s="126"/>
      <c r="J16" s="126"/>
      <c r="K16" s="132"/>
      <c r="L16" s="135"/>
      <c r="M16" s="97"/>
    </row>
    <row r="17" spans="1:13" ht="23.45" customHeight="1">
      <c r="A17" s="87" t="s">
        <v>124</v>
      </c>
      <c r="B17" s="128">
        <v>4</v>
      </c>
      <c r="C17" s="128">
        <v>5</v>
      </c>
      <c r="D17" s="128">
        <v>5</v>
      </c>
      <c r="E17" s="128">
        <v>3</v>
      </c>
      <c r="F17" s="129">
        <f>ROUND((B17*$F$5)/100,2)</f>
        <v>1.6</v>
      </c>
      <c r="G17" s="129">
        <f>ROUND((C17*$G$5)/100,2)</f>
        <v>1</v>
      </c>
      <c r="H17" s="129">
        <f>ROUND((D17*$H$5)/100,2)</f>
        <v>1</v>
      </c>
      <c r="I17" s="129">
        <f>ROUND((E17*$I$5)/100,2)</f>
        <v>0.6</v>
      </c>
      <c r="J17" s="129">
        <f>SUM(F17:I17)</f>
        <v>4.2</v>
      </c>
      <c r="K17" s="129">
        <f>IF($J17=0,0,IF(AND($J17&gt;0,$J17&lt;=1),(($J17-0)*25)+0,IF(AND($J17&gt;1,$J17&lt;=2),(($J17-1)*25)+25,IF(AND($J17&gt;2,$J17&lt;=3),(($J17-2)*25)+50,IF(AND($J17&gt;3,$J17&lt;=4),(($J17-3)*15)+75,IF(AND($J17&gt;4,I17&lt;=5),(($J17-4)*10)+90))))))</f>
        <v>92</v>
      </c>
      <c r="L17" s="130">
        <f t="shared" si="1"/>
        <v>1.2000000000000002</v>
      </c>
      <c r="M17" s="97"/>
    </row>
    <row r="18" spans="1:13" ht="21.6" customHeight="1"/>
    <row r="19" spans="1:13" ht="21.6" customHeight="1">
      <c r="A19" s="95" t="s">
        <v>125</v>
      </c>
    </row>
    <row r="20" spans="1:13" ht="21.6" customHeight="1">
      <c r="A20" s="96" t="s">
        <v>126</v>
      </c>
    </row>
    <row r="21" spans="1:13" ht="21.6" customHeight="1">
      <c r="A21" s="97" t="s">
        <v>127</v>
      </c>
    </row>
    <row r="22" spans="1:13" ht="21.6" customHeight="1"/>
    <row r="23" spans="1:13" ht="21.6" customHeight="1"/>
    <row r="24" spans="1:13" ht="21.6" customHeight="1"/>
    <row r="25" spans="1:13" ht="21.6" customHeight="1">
      <c r="J25" s="106"/>
      <c r="K25" s="106"/>
      <c r="L25" s="104"/>
      <c r="M25" s="97"/>
    </row>
    <row r="26" spans="1:13" ht="21.6" customHeight="1">
      <c r="A26" s="98" t="s">
        <v>149</v>
      </c>
      <c r="J26" s="106"/>
      <c r="K26" s="106"/>
      <c r="L26" s="104"/>
      <c r="M26" s="97"/>
    </row>
    <row r="27" spans="1:13" ht="21.6" customHeight="1">
      <c r="A27" s="96" t="s">
        <v>129</v>
      </c>
      <c r="B27" s="103"/>
      <c r="C27" s="96"/>
      <c r="D27" s="103"/>
      <c r="E27" s="96"/>
      <c r="J27" s="106"/>
      <c r="K27" s="106"/>
      <c r="L27" s="104"/>
      <c r="M27" s="97"/>
    </row>
    <row r="28" spans="1:13" ht="21.6" customHeight="1">
      <c r="A28" s="96" t="s">
        <v>130</v>
      </c>
      <c r="B28" s="96" t="s">
        <v>131</v>
      </c>
      <c r="C28" s="96"/>
      <c r="D28" s="103"/>
      <c r="E28" s="96"/>
      <c r="F28" s="107" t="s">
        <v>132</v>
      </c>
      <c r="G28" s="97"/>
      <c r="J28" s="106"/>
      <c r="K28" s="106"/>
      <c r="L28" s="104"/>
      <c r="M28" s="97"/>
    </row>
    <row r="29" spans="1:13" ht="21.6" customHeight="1">
      <c r="J29" s="106"/>
      <c r="K29" s="106"/>
      <c r="L29" s="104"/>
      <c r="M29" s="97"/>
    </row>
    <row r="30" spans="1:13" ht="21.6" customHeight="1">
      <c r="A30" s="187" t="s">
        <v>133</v>
      </c>
      <c r="B30" s="214" t="s">
        <v>134</v>
      </c>
      <c r="C30" s="214"/>
      <c r="D30" s="214"/>
      <c r="E30" s="214"/>
      <c r="F30" s="214"/>
      <c r="G30" s="209" t="s">
        <v>8</v>
      </c>
      <c r="H30" s="210"/>
      <c r="I30" s="151" t="s">
        <v>104</v>
      </c>
    </row>
    <row r="31" spans="1:13" ht="42">
      <c r="A31" s="188"/>
      <c r="B31" s="136" t="s">
        <v>135</v>
      </c>
      <c r="C31" s="137" t="s">
        <v>136</v>
      </c>
      <c r="D31" s="137" t="s">
        <v>137</v>
      </c>
      <c r="E31" s="137" t="s">
        <v>138</v>
      </c>
      <c r="F31" s="136" t="s">
        <v>139</v>
      </c>
      <c r="G31" s="138" t="s">
        <v>110</v>
      </c>
      <c r="H31" s="157" t="s">
        <v>111</v>
      </c>
      <c r="I31" s="152" t="s">
        <v>112</v>
      </c>
      <c r="K31" s="97"/>
      <c r="L31" s="97"/>
      <c r="M31" s="97"/>
    </row>
    <row r="32" spans="1:13" ht="21.6" customHeight="1">
      <c r="A32" s="198"/>
      <c r="B32" s="139" t="s">
        <v>140</v>
      </c>
      <c r="C32" s="139" t="s">
        <v>140</v>
      </c>
      <c r="D32" s="139" t="s">
        <v>140</v>
      </c>
      <c r="E32" s="139" t="s">
        <v>140</v>
      </c>
      <c r="F32" s="139" t="s">
        <v>140</v>
      </c>
      <c r="G32" s="140" t="s">
        <v>141</v>
      </c>
      <c r="H32" s="140" t="s">
        <v>142</v>
      </c>
      <c r="I32" s="141" t="s">
        <v>143</v>
      </c>
      <c r="J32" s="97"/>
      <c r="K32" s="97"/>
      <c r="L32" s="97"/>
      <c r="M32" s="97"/>
    </row>
    <row r="33" spans="1:13" ht="22.15" customHeight="1">
      <c r="A33" s="114" t="s">
        <v>113</v>
      </c>
      <c r="B33" s="142"/>
      <c r="C33" s="142"/>
      <c r="D33" s="142"/>
      <c r="E33" s="142"/>
      <c r="F33" s="142"/>
      <c r="G33" s="143"/>
      <c r="H33" s="142"/>
      <c r="I33" s="144"/>
      <c r="J33" s="97"/>
      <c r="K33" s="97"/>
      <c r="L33" s="97"/>
      <c r="M33" s="97"/>
    </row>
    <row r="34" spans="1:13" ht="22.15" customHeight="1">
      <c r="A34" s="87" t="s">
        <v>114</v>
      </c>
      <c r="B34" s="145">
        <f>COUNTIF($B$7:$E$7,1)</f>
        <v>1</v>
      </c>
      <c r="C34" s="145">
        <f>COUNTIF($B$7:$E$7,2)</f>
        <v>0</v>
      </c>
      <c r="D34" s="145">
        <f>COUNTIF($B$7:$E$7,3)</f>
        <v>0</v>
      </c>
      <c r="E34" s="145">
        <f>COUNTIF($B$7:$E$7,4)</f>
        <v>1</v>
      </c>
      <c r="F34" s="145">
        <f>COUNTIF($B$7:$E$7,5)</f>
        <v>2</v>
      </c>
      <c r="G34" s="146">
        <f>J7</f>
        <v>3.8000000000000003</v>
      </c>
      <c r="H34" s="146">
        <f t="shared" ref="H34:I38" si="3">K7</f>
        <v>87</v>
      </c>
      <c r="I34" s="146">
        <f t="shared" si="3"/>
        <v>0.80000000000000027</v>
      </c>
      <c r="J34" s="97"/>
      <c r="K34" s="97"/>
      <c r="L34" s="97"/>
      <c r="M34" s="97"/>
    </row>
    <row r="35" spans="1:13" ht="22.15" customHeight="1">
      <c r="A35" s="87" t="s">
        <v>115</v>
      </c>
      <c r="B35" s="145">
        <f>COUNTIF($B$8:$E$8,1)</f>
        <v>0</v>
      </c>
      <c r="C35" s="145">
        <f>COUNTIF($B$8:$E$8,2)</f>
        <v>1</v>
      </c>
      <c r="D35" s="145">
        <f>COUNTIF($B$8:$E$8,3)</f>
        <v>0</v>
      </c>
      <c r="E35" s="145">
        <f>COUNTIF($B$8:$E$8,4)</f>
        <v>1</v>
      </c>
      <c r="F35" s="145">
        <f>COUNTIF($B$8:$E$8,5)</f>
        <v>2</v>
      </c>
      <c r="G35" s="146">
        <f>J8</f>
        <v>4</v>
      </c>
      <c r="H35" s="146">
        <f t="shared" si="3"/>
        <v>90</v>
      </c>
      <c r="I35" s="146">
        <f t="shared" si="3"/>
        <v>1</v>
      </c>
      <c r="J35" s="97"/>
      <c r="K35" s="97"/>
      <c r="L35" s="97"/>
      <c r="M35" s="97"/>
    </row>
    <row r="36" spans="1:13" ht="22.15" customHeight="1">
      <c r="A36" s="87" t="s">
        <v>116</v>
      </c>
      <c r="B36" s="145">
        <f>COUNTIF($B$9:$E$9,1)</f>
        <v>0</v>
      </c>
      <c r="C36" s="145">
        <f>COUNTIF($B$9:$E$9,2)</f>
        <v>0</v>
      </c>
      <c r="D36" s="145">
        <f>COUNTIF($B$9:$E$9,3)</f>
        <v>1</v>
      </c>
      <c r="E36" s="145">
        <f>COUNTIF($B$9:$E$9,4)</f>
        <v>1</v>
      </c>
      <c r="F36" s="145">
        <f>COUNTIF($B$9:$E$9,5)</f>
        <v>2</v>
      </c>
      <c r="G36" s="146">
        <f>J9</f>
        <v>4.2</v>
      </c>
      <c r="H36" s="146">
        <f t="shared" si="3"/>
        <v>92</v>
      </c>
      <c r="I36" s="146">
        <f t="shared" si="3"/>
        <v>1.2000000000000002</v>
      </c>
      <c r="J36" s="97"/>
      <c r="K36" s="97"/>
      <c r="L36" s="97"/>
      <c r="M36" s="97"/>
    </row>
    <row r="37" spans="1:13" ht="22.15" customHeight="1">
      <c r="A37" s="87" t="s">
        <v>117</v>
      </c>
      <c r="B37" s="145">
        <f>COUNTIF($B$10:$E$10,1)</f>
        <v>0</v>
      </c>
      <c r="C37" s="145">
        <f>COUNTIF($B$10:$E$10,2)</f>
        <v>0</v>
      </c>
      <c r="D37" s="145">
        <f>COUNTIF($B$10:$E$10,3)</f>
        <v>1</v>
      </c>
      <c r="E37" s="145">
        <f>COUNTIF($B$10:$E$10,4)</f>
        <v>1</v>
      </c>
      <c r="F37" s="145">
        <f>COUNTIF($B$10:$E$10,5)</f>
        <v>2</v>
      </c>
      <c r="G37" s="146">
        <f>J10</f>
        <v>4.2</v>
      </c>
      <c r="H37" s="146">
        <f t="shared" si="3"/>
        <v>92</v>
      </c>
      <c r="I37" s="146">
        <f t="shared" si="3"/>
        <v>1.2000000000000002</v>
      </c>
      <c r="J37" s="97"/>
      <c r="K37" s="97"/>
      <c r="L37" s="97"/>
      <c r="M37" s="97"/>
    </row>
    <row r="38" spans="1:13" ht="22.15" customHeight="1">
      <c r="A38" s="87" t="s">
        <v>118</v>
      </c>
      <c r="B38" s="145">
        <f>COUNTIF($B$11:$E$11,1)</f>
        <v>0</v>
      </c>
      <c r="C38" s="145">
        <f>COUNTIF($B$11:$E$11,2)</f>
        <v>0</v>
      </c>
      <c r="D38" s="145">
        <f>COUNTIF($B$11:$E$11,3)</f>
        <v>1</v>
      </c>
      <c r="E38" s="145">
        <f>COUNTIF($B$11:$E$11,4)</f>
        <v>1</v>
      </c>
      <c r="F38" s="145">
        <f>COUNTIF($B$11:$E$11,5)</f>
        <v>2</v>
      </c>
      <c r="G38" s="146">
        <f>J11</f>
        <v>4.2</v>
      </c>
      <c r="H38" s="146">
        <f t="shared" si="3"/>
        <v>92</v>
      </c>
      <c r="I38" s="146">
        <f t="shared" si="3"/>
        <v>1.2000000000000002</v>
      </c>
      <c r="J38" s="97"/>
      <c r="K38" s="97"/>
      <c r="L38" s="97"/>
      <c r="M38" s="97"/>
    </row>
    <row r="39" spans="1:13" ht="22.15" customHeight="1">
      <c r="A39" s="114" t="s">
        <v>119</v>
      </c>
      <c r="B39" s="145"/>
      <c r="C39" s="145"/>
      <c r="D39" s="145"/>
      <c r="E39" s="145"/>
      <c r="F39" s="145"/>
      <c r="G39" s="146"/>
      <c r="H39" s="145"/>
      <c r="I39" s="147"/>
      <c r="J39" s="97"/>
      <c r="K39" s="97"/>
      <c r="L39" s="97"/>
      <c r="M39" s="97"/>
    </row>
    <row r="40" spans="1:13" ht="22.15" customHeight="1">
      <c r="A40" s="87" t="s">
        <v>120</v>
      </c>
      <c r="B40" s="145">
        <f>COUNTIF($B$13:$E$13,1)</f>
        <v>0</v>
      </c>
      <c r="C40" s="145">
        <f>COUNTIF($B$13:$E$13,2)</f>
        <v>0</v>
      </c>
      <c r="D40" s="145">
        <f>COUNTIF($B$13:$E$13,3)</f>
        <v>1</v>
      </c>
      <c r="E40" s="145">
        <f>COUNTIF($B$13:$E$13,4)</f>
        <v>1</v>
      </c>
      <c r="F40" s="145">
        <f>COUNTIF($B$13:$E$13,5)</f>
        <v>2</v>
      </c>
      <c r="G40" s="146">
        <f>J13</f>
        <v>4.2</v>
      </c>
      <c r="H40" s="146">
        <f t="shared" ref="H40:I42" si="4">K13</f>
        <v>92</v>
      </c>
      <c r="I40" s="146">
        <f t="shared" si="4"/>
        <v>1.2000000000000002</v>
      </c>
      <c r="J40" s="97"/>
      <c r="K40" s="97"/>
      <c r="L40" s="97"/>
      <c r="M40" s="97"/>
    </row>
    <row r="41" spans="1:13" ht="22.15" customHeight="1">
      <c r="A41" s="87" t="s">
        <v>121</v>
      </c>
      <c r="B41" s="145">
        <f>COUNTIF($B$14:$E$14,1)</f>
        <v>0</v>
      </c>
      <c r="C41" s="145">
        <f>COUNTIF($B$14:$E$14,2)</f>
        <v>0</v>
      </c>
      <c r="D41" s="145">
        <f>COUNTIF($B$14:$E$14,3)</f>
        <v>1</v>
      </c>
      <c r="E41" s="145">
        <f>COUNTIF($B$14:$E$14,4)</f>
        <v>1</v>
      </c>
      <c r="F41" s="145">
        <f>COUNTIF($B$14:$E$14,5)</f>
        <v>2</v>
      </c>
      <c r="G41" s="146">
        <f>J14</f>
        <v>4.2</v>
      </c>
      <c r="H41" s="146">
        <f t="shared" si="4"/>
        <v>92</v>
      </c>
      <c r="I41" s="146">
        <f t="shared" si="4"/>
        <v>1.2000000000000002</v>
      </c>
      <c r="J41" s="97"/>
      <c r="K41" s="97"/>
      <c r="L41" s="97"/>
      <c r="M41" s="97"/>
    </row>
    <row r="42" spans="1:13" ht="22.15" customHeight="1">
      <c r="A42" s="87" t="s">
        <v>122</v>
      </c>
      <c r="B42" s="145">
        <f>COUNTIF($B$15:$E$15,1)</f>
        <v>0</v>
      </c>
      <c r="C42" s="145">
        <f>COUNTIF($B$15:$E$15,2)</f>
        <v>0</v>
      </c>
      <c r="D42" s="145">
        <f>COUNTIF($B$15:$E$15,3)</f>
        <v>1</v>
      </c>
      <c r="E42" s="145">
        <f>COUNTIF($B$15:$E$15,4)</f>
        <v>1</v>
      </c>
      <c r="F42" s="145">
        <f>COUNTIF($B$15:$E$15,5)</f>
        <v>2</v>
      </c>
      <c r="G42" s="146">
        <f>J15</f>
        <v>4.2</v>
      </c>
      <c r="H42" s="146">
        <f t="shared" si="4"/>
        <v>92</v>
      </c>
      <c r="I42" s="146">
        <f t="shared" si="4"/>
        <v>1.2000000000000002</v>
      </c>
      <c r="J42" s="97"/>
      <c r="K42" s="97"/>
      <c r="L42" s="97"/>
      <c r="M42" s="97"/>
    </row>
    <row r="43" spans="1:13" ht="22.15" customHeight="1">
      <c r="A43" s="114" t="s">
        <v>123</v>
      </c>
      <c r="B43" s="145"/>
      <c r="C43" s="145"/>
      <c r="D43" s="145"/>
      <c r="E43" s="145"/>
      <c r="F43" s="145"/>
      <c r="G43" s="146"/>
      <c r="H43" s="145"/>
      <c r="I43" s="147"/>
      <c r="J43" s="97"/>
      <c r="K43" s="97"/>
      <c r="L43" s="97"/>
      <c r="M43" s="97"/>
    </row>
    <row r="44" spans="1:13" ht="22.15" customHeight="1">
      <c r="A44" s="87" t="s">
        <v>124</v>
      </c>
      <c r="B44" s="145">
        <f>COUNTIF($B$17:$E$17,1)</f>
        <v>0</v>
      </c>
      <c r="C44" s="145">
        <f>COUNTIF($B$17:$E$17,2)</f>
        <v>0</v>
      </c>
      <c r="D44" s="145">
        <f>COUNTIF($B$17:$E$17,3)</f>
        <v>1</v>
      </c>
      <c r="E44" s="145">
        <f>COUNTIF($B$17:$E$17,4)</f>
        <v>1</v>
      </c>
      <c r="F44" s="145">
        <f>COUNTIF($B$17:$E$17,5)</f>
        <v>2</v>
      </c>
      <c r="G44" s="146">
        <f>J17</f>
        <v>4.2</v>
      </c>
      <c r="H44" s="146">
        <f t="shared" ref="H44:I44" si="5">K17</f>
        <v>92</v>
      </c>
      <c r="I44" s="146">
        <f t="shared" si="5"/>
        <v>1.2000000000000002</v>
      </c>
      <c r="J44" s="97"/>
      <c r="K44" s="97"/>
      <c r="L44" s="97"/>
      <c r="M44" s="97"/>
    </row>
    <row r="45" spans="1:13" ht="21.6" customHeight="1"/>
    <row r="46" spans="1:13" ht="21.6" customHeight="1">
      <c r="A46" s="103" t="s">
        <v>144</v>
      </c>
      <c r="B46" s="215" t="s">
        <v>145</v>
      </c>
      <c r="C46" s="215"/>
      <c r="D46" s="215"/>
      <c r="E46" s="148" t="s">
        <v>146</v>
      </c>
      <c r="F46" s="149">
        <f>ROUND((SUM(H34:H44)*20/900),2)</f>
        <v>18.239999999999998</v>
      </c>
      <c r="G46" s="150" t="s">
        <v>1</v>
      </c>
    </row>
    <row r="47" spans="1:13" ht="21.6" customHeight="1">
      <c r="B47" s="216" t="s">
        <v>147</v>
      </c>
      <c r="C47" s="216"/>
      <c r="D47" s="216"/>
    </row>
  </sheetData>
  <mergeCells count="12">
    <mergeCell ref="A30:A32"/>
    <mergeCell ref="B30:F30"/>
    <mergeCell ref="G30:H30"/>
    <mergeCell ref="B46:D46"/>
    <mergeCell ref="B47:D47"/>
    <mergeCell ref="A1:I1"/>
    <mergeCell ref="A3:A4"/>
    <mergeCell ref="B3:E3"/>
    <mergeCell ref="F3:I3"/>
    <mergeCell ref="J3:K3"/>
    <mergeCell ref="J4:J5"/>
    <mergeCell ref="K4:K5"/>
  </mergeCells>
  <pageMargins left="0.7" right="0.7" top="0.75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A46" workbookViewId="0">
      <selection activeCell="A7" sqref="A7"/>
    </sheetView>
  </sheetViews>
  <sheetFormatPr defaultColWidth="8.875" defaultRowHeight="21"/>
  <cols>
    <col min="1" max="1" width="39.625" style="97" customWidth="1"/>
    <col min="2" max="6" width="12.125" style="104" customWidth="1"/>
    <col min="7" max="9" width="12.25" style="105" customWidth="1"/>
    <col min="10" max="11" width="9.375" style="105" customWidth="1"/>
    <col min="12" max="12" width="11.625" style="106" customWidth="1"/>
    <col min="13" max="13" width="11.625" style="104" customWidth="1"/>
    <col min="14" max="14" width="16.25" style="97" customWidth="1"/>
    <col min="15" max="16384" width="8.875" style="97"/>
  </cols>
  <sheetData>
    <row r="1" spans="1:13" ht="21.6" customHeight="1">
      <c r="A1" s="202" t="s">
        <v>150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3" ht="21.6" customHeight="1"/>
    <row r="3" spans="1:13" s="98" customFormat="1" ht="32.450000000000003" customHeight="1">
      <c r="A3" s="187" t="s">
        <v>101</v>
      </c>
      <c r="B3" s="203" t="s">
        <v>102</v>
      </c>
      <c r="C3" s="204"/>
      <c r="D3" s="204"/>
      <c r="E3" s="206" t="s">
        <v>103</v>
      </c>
      <c r="F3" s="207"/>
      <c r="G3" s="208"/>
      <c r="H3" s="209" t="s">
        <v>8</v>
      </c>
      <c r="I3" s="210"/>
      <c r="J3" s="151" t="s">
        <v>104</v>
      </c>
    </row>
    <row r="4" spans="1:13" s="98" customFormat="1" ht="21.6" customHeight="1">
      <c r="A4" s="188"/>
      <c r="B4" s="124" t="s">
        <v>105</v>
      </c>
      <c r="C4" s="124" t="s">
        <v>106</v>
      </c>
      <c r="D4" s="124" t="s">
        <v>107</v>
      </c>
      <c r="E4" s="156" t="s">
        <v>105</v>
      </c>
      <c r="F4" s="156" t="s">
        <v>106</v>
      </c>
      <c r="G4" s="156" t="s">
        <v>107</v>
      </c>
      <c r="H4" s="211" t="s">
        <v>110</v>
      </c>
      <c r="I4" s="212" t="s">
        <v>111</v>
      </c>
      <c r="J4" s="152" t="s">
        <v>112</v>
      </c>
    </row>
    <row r="5" spans="1:13" s="98" customFormat="1" ht="16.149999999999999" customHeight="1">
      <c r="A5" s="152"/>
      <c r="B5" s="124"/>
      <c r="C5" s="124"/>
      <c r="D5" s="124"/>
      <c r="E5" s="125">
        <v>40</v>
      </c>
      <c r="F5" s="125">
        <v>30</v>
      </c>
      <c r="G5" s="125">
        <v>30</v>
      </c>
      <c r="H5" s="211"/>
      <c r="I5" s="213"/>
      <c r="J5" s="152"/>
    </row>
    <row r="6" spans="1:13" ht="28.15" customHeight="1">
      <c r="A6" s="83" t="s">
        <v>113</v>
      </c>
      <c r="B6" s="126"/>
      <c r="C6" s="126"/>
      <c r="D6" s="126"/>
      <c r="E6" s="126"/>
      <c r="F6" s="126"/>
      <c r="G6" s="126"/>
      <c r="H6" s="126"/>
      <c r="I6" s="126"/>
      <c r="J6" s="127"/>
      <c r="K6" s="97"/>
      <c r="L6" s="97"/>
      <c r="M6" s="97"/>
    </row>
    <row r="7" spans="1:13" ht="23.45" customHeight="1">
      <c r="A7" s="87" t="s">
        <v>114</v>
      </c>
      <c r="B7" s="128">
        <v>4</v>
      </c>
      <c r="C7" s="128">
        <v>5</v>
      </c>
      <c r="D7" s="128">
        <v>3</v>
      </c>
      <c r="E7" s="129">
        <f>ROUND((B7*$E$5)/100,2)</f>
        <v>1.6</v>
      </c>
      <c r="F7" s="129">
        <f>ROUND((C7*$F$5)/100,2)</f>
        <v>1.5</v>
      </c>
      <c r="G7" s="129">
        <f>ROUND((D7*$G$5)/100,2)</f>
        <v>0.9</v>
      </c>
      <c r="H7" s="129">
        <f>SUM(E7:G7)</f>
        <v>4</v>
      </c>
      <c r="I7" s="129">
        <f>IF($H7=0,0,IF(AND($H7&gt;0,$H7&lt;=1),(($H7-0)*25)+0,IF(AND($H7&gt;1,$H7&lt;=2),(($H7-1)*25)+25,IF(AND($H7&gt;2,$H7&lt;=3),(($H7-2)*25)+50,IF(AND($H7&gt;3,$H7&lt;=4),(($H7-3)*15)+75,IF(AND($H7&gt;4,G7&lt;=5),(($H7-4)*10)+90))))))</f>
        <v>90</v>
      </c>
      <c r="J7" s="130">
        <f>H7-3</f>
        <v>1</v>
      </c>
      <c r="K7" s="97"/>
      <c r="L7" s="97"/>
      <c r="M7" s="97"/>
    </row>
    <row r="8" spans="1:13" ht="23.45" customHeight="1">
      <c r="A8" s="87" t="s">
        <v>115</v>
      </c>
      <c r="B8" s="128">
        <v>4</v>
      </c>
      <c r="C8" s="128">
        <v>5</v>
      </c>
      <c r="D8" s="128">
        <v>5</v>
      </c>
      <c r="E8" s="129">
        <f>ROUND((B8*$E$5)/100,2)</f>
        <v>1.6</v>
      </c>
      <c r="F8" s="129">
        <f>ROUND((C8*$F$5)/100,2)</f>
        <v>1.5</v>
      </c>
      <c r="G8" s="129">
        <f>ROUND((D8*$G$5)/100,2)</f>
        <v>1.5</v>
      </c>
      <c r="H8" s="129">
        <f>SUM(E8:G8)</f>
        <v>4.5999999999999996</v>
      </c>
      <c r="I8" s="129">
        <f>IF($H8=0,0,IF(AND($H8&gt;0,$H8&lt;=1),(($H8-0)*25)+0,IF(AND($H8&gt;1,$H8&lt;=2),(($H8-1)*25)+25,IF(AND($H8&gt;2,$H8&lt;=3),(($H8-2)*25)+50,IF(AND($H8&gt;3,$H8&lt;=4),(($H8-3)*15)+75,IF(AND($H8&gt;4,G8&lt;=5),(($H8-4)*10)+90))))))</f>
        <v>96</v>
      </c>
      <c r="J8" s="130">
        <f t="shared" ref="J8:J17" si="0">H8-3</f>
        <v>1.5999999999999996</v>
      </c>
      <c r="K8" s="97"/>
      <c r="L8" s="97"/>
      <c r="M8" s="97"/>
    </row>
    <row r="9" spans="1:13" ht="23.45" customHeight="1">
      <c r="A9" s="87" t="s">
        <v>116</v>
      </c>
      <c r="B9" s="128">
        <v>4</v>
      </c>
      <c r="C9" s="128">
        <v>5</v>
      </c>
      <c r="D9" s="128">
        <v>3</v>
      </c>
      <c r="E9" s="129">
        <f>ROUND((B9*$E$5)/100,2)</f>
        <v>1.6</v>
      </c>
      <c r="F9" s="129">
        <f>ROUND((C9*$F$5)/100,2)</f>
        <v>1.5</v>
      </c>
      <c r="G9" s="129">
        <f>ROUND((D9*$G$5)/100,2)</f>
        <v>0.9</v>
      </c>
      <c r="H9" s="129">
        <f>SUM(E9:G9)</f>
        <v>4</v>
      </c>
      <c r="I9" s="129">
        <f t="shared" ref="I9:I17" si="1">IF($H9=0,0,IF(AND($H9&gt;0,$H9&lt;=1),(($H9-0)*25)+0,IF(AND($H9&gt;1,$H9&lt;=2),(($H9-1)*25)+25,IF(AND($H9&gt;2,$H9&lt;=3),(($H9-2)*25)+50,IF(AND($H9&gt;3,$H9&lt;=4),(($H9-3)*15)+75,IF(AND($H9&gt;4,G9&lt;=5),(($H9-4)*10)+90))))))</f>
        <v>90</v>
      </c>
      <c r="J9" s="130">
        <f t="shared" si="0"/>
        <v>1</v>
      </c>
      <c r="K9" s="97"/>
      <c r="L9" s="97"/>
      <c r="M9" s="97"/>
    </row>
    <row r="10" spans="1:13" ht="23.45" customHeight="1">
      <c r="A10" s="87" t="s">
        <v>117</v>
      </c>
      <c r="B10" s="128">
        <v>4</v>
      </c>
      <c r="C10" s="128">
        <v>5</v>
      </c>
      <c r="D10" s="128">
        <v>5</v>
      </c>
      <c r="E10" s="129">
        <f>ROUND((B10*$E$5)/100,2)</f>
        <v>1.6</v>
      </c>
      <c r="F10" s="129">
        <f>ROUND((C10*$F$5)/100,2)</f>
        <v>1.5</v>
      </c>
      <c r="G10" s="129">
        <f>ROUND((D10*$G$5)/100,2)</f>
        <v>1.5</v>
      </c>
      <c r="H10" s="129">
        <f>SUM(E10:G10)</f>
        <v>4.5999999999999996</v>
      </c>
      <c r="I10" s="129">
        <f t="shared" si="1"/>
        <v>96</v>
      </c>
      <c r="J10" s="130">
        <f t="shared" si="0"/>
        <v>1.5999999999999996</v>
      </c>
      <c r="K10" s="97"/>
      <c r="L10" s="97"/>
      <c r="M10" s="97"/>
    </row>
    <row r="11" spans="1:13" ht="23.45" customHeight="1">
      <c r="A11" s="87" t="s">
        <v>118</v>
      </c>
      <c r="B11" s="128">
        <v>4</v>
      </c>
      <c r="C11" s="128">
        <v>5</v>
      </c>
      <c r="D11" s="128">
        <v>5</v>
      </c>
      <c r="E11" s="129">
        <f>ROUND((B11*$E$5)/100,2)</f>
        <v>1.6</v>
      </c>
      <c r="F11" s="129">
        <f>ROUND((C11*$F$5)/100,2)</f>
        <v>1.5</v>
      </c>
      <c r="G11" s="129">
        <f>ROUND((D11*$G$5)/100,2)</f>
        <v>1.5</v>
      </c>
      <c r="H11" s="129">
        <f>SUM(E11:G11)</f>
        <v>4.5999999999999996</v>
      </c>
      <c r="I11" s="129">
        <f t="shared" si="1"/>
        <v>96</v>
      </c>
      <c r="J11" s="130">
        <f t="shared" si="0"/>
        <v>1.5999999999999996</v>
      </c>
      <c r="K11" s="97"/>
      <c r="L11" s="97"/>
      <c r="M11" s="97"/>
    </row>
    <row r="12" spans="1:13" ht="23.45" customHeight="1">
      <c r="A12" s="83" t="s">
        <v>119</v>
      </c>
      <c r="B12" s="131"/>
      <c r="C12" s="131"/>
      <c r="D12" s="131"/>
      <c r="E12" s="126"/>
      <c r="F12" s="126"/>
      <c r="G12" s="126"/>
      <c r="H12" s="126"/>
      <c r="I12" s="132"/>
      <c r="J12" s="133"/>
      <c r="K12" s="97"/>
      <c r="L12" s="97"/>
      <c r="M12" s="97"/>
    </row>
    <row r="13" spans="1:13" ht="23.45" customHeight="1">
      <c r="A13" s="87" t="s">
        <v>120</v>
      </c>
      <c r="B13" s="128">
        <v>4</v>
      </c>
      <c r="C13" s="128">
        <v>5</v>
      </c>
      <c r="D13" s="128">
        <v>5</v>
      </c>
      <c r="E13" s="129">
        <f>ROUND((B13*$E$5)/100,2)</f>
        <v>1.6</v>
      </c>
      <c r="F13" s="129">
        <f>ROUND((C13*$F$5)/100,2)</f>
        <v>1.5</v>
      </c>
      <c r="G13" s="129">
        <f>ROUND((D13*$G$5)/100,2)</f>
        <v>1.5</v>
      </c>
      <c r="H13" s="129">
        <f>SUM(E13:G13)</f>
        <v>4.5999999999999996</v>
      </c>
      <c r="I13" s="129">
        <f t="shared" si="1"/>
        <v>96</v>
      </c>
      <c r="J13" s="130">
        <f t="shared" si="0"/>
        <v>1.5999999999999996</v>
      </c>
      <c r="K13" s="97"/>
      <c r="L13" s="97"/>
      <c r="M13" s="97"/>
    </row>
    <row r="14" spans="1:13" ht="23.45" customHeight="1">
      <c r="A14" s="87" t="s">
        <v>121</v>
      </c>
      <c r="B14" s="128">
        <v>4</v>
      </c>
      <c r="C14" s="128">
        <v>5</v>
      </c>
      <c r="D14" s="128">
        <v>5</v>
      </c>
      <c r="E14" s="129">
        <f>ROUND((B14*$E$5)/100,2)</f>
        <v>1.6</v>
      </c>
      <c r="F14" s="129">
        <f>ROUND((C14*$F$5)/100,2)</f>
        <v>1.5</v>
      </c>
      <c r="G14" s="129">
        <f>ROUND((D14*$G$5)/100,2)</f>
        <v>1.5</v>
      </c>
      <c r="H14" s="129">
        <f>SUM(E14:G14)</f>
        <v>4.5999999999999996</v>
      </c>
      <c r="I14" s="129">
        <f t="shared" si="1"/>
        <v>96</v>
      </c>
      <c r="J14" s="130">
        <f t="shared" si="0"/>
        <v>1.5999999999999996</v>
      </c>
      <c r="K14" s="97"/>
      <c r="L14" s="97"/>
      <c r="M14" s="97"/>
    </row>
    <row r="15" spans="1:13" ht="23.45" customHeight="1">
      <c r="A15" s="87" t="s">
        <v>122</v>
      </c>
      <c r="B15" s="128">
        <v>4</v>
      </c>
      <c r="C15" s="128">
        <v>5</v>
      </c>
      <c r="D15" s="128">
        <v>5</v>
      </c>
      <c r="E15" s="129">
        <f>ROUND((B15*$E$5)/100,2)</f>
        <v>1.6</v>
      </c>
      <c r="F15" s="129">
        <f>ROUND((C15*$F$5)/100,2)</f>
        <v>1.5</v>
      </c>
      <c r="G15" s="129">
        <f>ROUND((D15*$G$5)/100,2)</f>
        <v>1.5</v>
      </c>
      <c r="H15" s="129">
        <f>SUM(E15:G15)</f>
        <v>4.5999999999999996</v>
      </c>
      <c r="I15" s="129">
        <f t="shared" si="1"/>
        <v>96</v>
      </c>
      <c r="J15" s="130">
        <f t="shared" si="0"/>
        <v>1.5999999999999996</v>
      </c>
      <c r="K15" s="97"/>
      <c r="L15" s="97"/>
      <c r="M15" s="97"/>
    </row>
    <row r="16" spans="1:13" ht="23.45" customHeight="1">
      <c r="A16" s="83" t="s">
        <v>123</v>
      </c>
      <c r="B16" s="134"/>
      <c r="C16" s="134"/>
      <c r="D16" s="134"/>
      <c r="E16" s="126"/>
      <c r="F16" s="126"/>
      <c r="G16" s="126"/>
      <c r="H16" s="126"/>
      <c r="I16" s="132"/>
      <c r="J16" s="135"/>
      <c r="K16" s="97"/>
      <c r="L16" s="97"/>
      <c r="M16" s="97"/>
    </row>
    <row r="17" spans="1:13" ht="23.45" customHeight="1">
      <c r="A17" s="87" t="s">
        <v>124</v>
      </c>
      <c r="B17" s="128">
        <v>4</v>
      </c>
      <c r="C17" s="128">
        <v>5</v>
      </c>
      <c r="D17" s="128">
        <v>5</v>
      </c>
      <c r="E17" s="129">
        <f>ROUND((B17*$E$5)/100,2)</f>
        <v>1.6</v>
      </c>
      <c r="F17" s="129">
        <f>ROUND((C17*$F$5)/100,2)</f>
        <v>1.5</v>
      </c>
      <c r="G17" s="129">
        <f>ROUND((D17*$G$5)/100,2)</f>
        <v>1.5</v>
      </c>
      <c r="H17" s="129">
        <f>SUM(E17:G17)</f>
        <v>4.5999999999999996</v>
      </c>
      <c r="I17" s="129">
        <f t="shared" si="1"/>
        <v>96</v>
      </c>
      <c r="J17" s="130">
        <f t="shared" si="0"/>
        <v>1.5999999999999996</v>
      </c>
      <c r="K17" s="97"/>
      <c r="L17" s="97"/>
      <c r="M17" s="97"/>
    </row>
    <row r="18" spans="1:13" ht="21.6" customHeight="1">
      <c r="A18" s="95" t="s">
        <v>125</v>
      </c>
    </row>
    <row r="19" spans="1:13" ht="21.6" customHeight="1">
      <c r="A19" s="96" t="s">
        <v>126</v>
      </c>
    </row>
    <row r="20" spans="1:13" ht="21.6" customHeight="1">
      <c r="A20" s="97" t="s">
        <v>127</v>
      </c>
    </row>
    <row r="21" spans="1:13" ht="21.6" customHeight="1"/>
    <row r="22" spans="1:13" ht="21.6" customHeight="1"/>
    <row r="23" spans="1:13" ht="21.6" customHeight="1"/>
    <row r="24" spans="1:13" ht="21.6" customHeight="1">
      <c r="J24" s="106"/>
      <c r="K24" s="106"/>
      <c r="L24" s="104"/>
      <c r="M24" s="97"/>
    </row>
    <row r="25" spans="1:13" ht="21.6" customHeight="1">
      <c r="J25" s="106"/>
      <c r="K25" s="106"/>
      <c r="L25" s="104"/>
      <c r="M25" s="97"/>
    </row>
    <row r="26" spans="1:13" ht="21.6" customHeight="1">
      <c r="J26" s="106"/>
      <c r="K26" s="106"/>
      <c r="L26" s="104"/>
      <c r="M26" s="97"/>
    </row>
    <row r="27" spans="1:13" ht="21.6" customHeight="1">
      <c r="J27" s="106"/>
      <c r="K27" s="106"/>
      <c r="L27" s="104"/>
      <c r="M27" s="97"/>
    </row>
    <row r="28" spans="1:13" ht="21.6" customHeight="1">
      <c r="J28" s="106"/>
      <c r="K28" s="106"/>
      <c r="L28" s="104"/>
      <c r="M28" s="97"/>
    </row>
    <row r="29" spans="1:13" ht="21.6" customHeight="1">
      <c r="J29" s="106"/>
      <c r="K29" s="106"/>
      <c r="L29" s="104"/>
      <c r="M29" s="97"/>
    </row>
    <row r="30" spans="1:13" ht="21.6" customHeight="1">
      <c r="J30" s="106"/>
      <c r="K30" s="106"/>
      <c r="L30" s="104"/>
      <c r="M30" s="97"/>
    </row>
    <row r="31" spans="1:13" ht="21.6" customHeight="1">
      <c r="J31" s="106"/>
      <c r="K31" s="106"/>
      <c r="L31" s="104"/>
      <c r="M31" s="97"/>
    </row>
    <row r="32" spans="1:13" ht="21.6" customHeight="1">
      <c r="J32" s="106"/>
      <c r="K32" s="106"/>
      <c r="L32" s="104"/>
      <c r="M32" s="97"/>
    </row>
    <row r="33" spans="1:13" ht="21.6" customHeight="1">
      <c r="J33" s="106"/>
      <c r="K33" s="106"/>
      <c r="L33" s="104"/>
      <c r="M33" s="97"/>
    </row>
    <row r="34" spans="1:13" ht="21.6" customHeight="1">
      <c r="J34" s="106"/>
      <c r="K34" s="106"/>
      <c r="L34" s="104"/>
      <c r="M34" s="97"/>
    </row>
    <row r="35" spans="1:13" ht="21.6" customHeight="1">
      <c r="A35" s="98" t="s">
        <v>151</v>
      </c>
      <c r="J35" s="106"/>
      <c r="K35" s="106"/>
      <c r="L35" s="104"/>
      <c r="M35" s="97"/>
    </row>
    <row r="36" spans="1:13" ht="21.6" customHeight="1">
      <c r="A36" s="96" t="s">
        <v>129</v>
      </c>
      <c r="B36" s="103"/>
      <c r="C36" s="96"/>
      <c r="D36" s="103"/>
      <c r="E36" s="96"/>
      <c r="J36" s="106"/>
      <c r="K36" s="106"/>
      <c r="L36" s="104"/>
      <c r="M36" s="97"/>
    </row>
    <row r="37" spans="1:13" ht="21.6" customHeight="1">
      <c r="A37" s="96" t="s">
        <v>130</v>
      </c>
      <c r="B37" s="96" t="s">
        <v>131</v>
      </c>
      <c r="C37" s="96"/>
      <c r="D37" s="103"/>
      <c r="E37" s="96"/>
      <c r="F37" s="107" t="s">
        <v>132</v>
      </c>
      <c r="G37" s="97"/>
      <c r="J37" s="106"/>
      <c r="K37" s="106"/>
      <c r="L37" s="104"/>
      <c r="M37" s="97"/>
    </row>
    <row r="38" spans="1:13" ht="21.6" customHeight="1">
      <c r="J38" s="106"/>
      <c r="K38" s="106"/>
      <c r="L38" s="104"/>
      <c r="M38" s="97"/>
    </row>
    <row r="39" spans="1:13" ht="21.6" customHeight="1">
      <c r="A39" s="187" t="s">
        <v>133</v>
      </c>
      <c r="B39" s="214" t="s">
        <v>134</v>
      </c>
      <c r="C39" s="214"/>
      <c r="D39" s="214"/>
      <c r="E39" s="214"/>
      <c r="F39" s="214"/>
      <c r="G39" s="209" t="s">
        <v>8</v>
      </c>
      <c r="H39" s="210"/>
      <c r="I39" s="151" t="s">
        <v>104</v>
      </c>
    </row>
    <row r="40" spans="1:13" ht="42">
      <c r="A40" s="188"/>
      <c r="B40" s="136" t="s">
        <v>135</v>
      </c>
      <c r="C40" s="137" t="s">
        <v>136</v>
      </c>
      <c r="D40" s="137" t="s">
        <v>137</v>
      </c>
      <c r="E40" s="137" t="s">
        <v>138</v>
      </c>
      <c r="F40" s="136" t="s">
        <v>139</v>
      </c>
      <c r="G40" s="138" t="s">
        <v>110</v>
      </c>
      <c r="H40" s="157" t="s">
        <v>111</v>
      </c>
      <c r="I40" s="152" t="s">
        <v>112</v>
      </c>
      <c r="K40" s="97"/>
      <c r="L40" s="97"/>
      <c r="M40" s="97"/>
    </row>
    <row r="41" spans="1:13" ht="21.6" customHeight="1">
      <c r="A41" s="198"/>
      <c r="B41" s="139" t="s">
        <v>140</v>
      </c>
      <c r="C41" s="139" t="s">
        <v>140</v>
      </c>
      <c r="D41" s="139" t="s">
        <v>140</v>
      </c>
      <c r="E41" s="139" t="s">
        <v>140</v>
      </c>
      <c r="F41" s="139" t="s">
        <v>140</v>
      </c>
      <c r="G41" s="140" t="s">
        <v>141</v>
      </c>
      <c r="H41" s="140" t="s">
        <v>142</v>
      </c>
      <c r="I41" s="141" t="s">
        <v>143</v>
      </c>
      <c r="J41" s="97"/>
      <c r="K41" s="97"/>
      <c r="L41" s="97"/>
      <c r="M41" s="97"/>
    </row>
    <row r="42" spans="1:13" ht="22.15" customHeight="1">
      <c r="A42" s="114" t="s">
        <v>113</v>
      </c>
      <c r="B42" s="142"/>
      <c r="C42" s="142"/>
      <c r="D42" s="142"/>
      <c r="E42" s="142"/>
      <c r="F42" s="142"/>
      <c r="G42" s="143"/>
      <c r="H42" s="142"/>
      <c r="I42" s="144"/>
      <c r="J42" s="97"/>
      <c r="K42" s="97"/>
      <c r="L42" s="97"/>
      <c r="M42" s="97"/>
    </row>
    <row r="43" spans="1:13" ht="22.15" customHeight="1">
      <c r="A43" s="87" t="s">
        <v>114</v>
      </c>
      <c r="B43" s="145">
        <f>COUNTIF($B$7:$D$7,1)</f>
        <v>0</v>
      </c>
      <c r="C43" s="145">
        <f>COUNTIF($B$7:$D$7,2)</f>
        <v>0</v>
      </c>
      <c r="D43" s="145">
        <f>COUNTIF($B$7:$D$7,3)</f>
        <v>1</v>
      </c>
      <c r="E43" s="145">
        <f>COUNTIF($B$7:$D$7,4)</f>
        <v>1</v>
      </c>
      <c r="F43" s="145">
        <f>COUNTIF($B$7:$D$7,5)</f>
        <v>1</v>
      </c>
      <c r="G43" s="146">
        <f>H7</f>
        <v>4</v>
      </c>
      <c r="H43" s="146">
        <f t="shared" ref="H43:I47" si="2">I7</f>
        <v>90</v>
      </c>
      <c r="I43" s="146">
        <f t="shared" si="2"/>
        <v>1</v>
      </c>
      <c r="J43" s="97"/>
      <c r="K43" s="97"/>
      <c r="L43" s="97"/>
      <c r="M43" s="97"/>
    </row>
    <row r="44" spans="1:13" ht="22.15" customHeight="1">
      <c r="A44" s="87" t="s">
        <v>115</v>
      </c>
      <c r="B44" s="145">
        <f>COUNTIF($B$8:$D$8,1)</f>
        <v>0</v>
      </c>
      <c r="C44" s="145">
        <f>COUNTIF($B$8:$D$8,2)</f>
        <v>0</v>
      </c>
      <c r="D44" s="145">
        <f>COUNTIF($B$8:$D$8,3)</f>
        <v>0</v>
      </c>
      <c r="E44" s="145">
        <f>COUNTIF($B$8:$D$8,4)</f>
        <v>1</v>
      </c>
      <c r="F44" s="145">
        <f>COUNTIF($B$8:$D$8,5)</f>
        <v>2</v>
      </c>
      <c r="G44" s="146">
        <f>H8</f>
        <v>4.5999999999999996</v>
      </c>
      <c r="H44" s="146">
        <f t="shared" si="2"/>
        <v>96</v>
      </c>
      <c r="I44" s="146">
        <f t="shared" si="2"/>
        <v>1.5999999999999996</v>
      </c>
      <c r="J44" s="97"/>
      <c r="K44" s="97"/>
      <c r="L44" s="97"/>
      <c r="M44" s="97"/>
    </row>
    <row r="45" spans="1:13" ht="22.15" customHeight="1">
      <c r="A45" s="87" t="s">
        <v>116</v>
      </c>
      <c r="B45" s="145">
        <f>COUNTIF($B$9:$D$9,1)</f>
        <v>0</v>
      </c>
      <c r="C45" s="145">
        <f>COUNTIF($B$9:$D$9,2)</f>
        <v>0</v>
      </c>
      <c r="D45" s="145">
        <f>COUNTIF($B$9:$D$9,3)</f>
        <v>1</v>
      </c>
      <c r="E45" s="145">
        <f>COUNTIF($B$9:$D$9,4)</f>
        <v>1</v>
      </c>
      <c r="F45" s="145">
        <f>COUNTIF($B$9:$D$9,5)</f>
        <v>1</v>
      </c>
      <c r="G45" s="146">
        <f>H9</f>
        <v>4</v>
      </c>
      <c r="H45" s="146">
        <f t="shared" si="2"/>
        <v>90</v>
      </c>
      <c r="I45" s="146">
        <f t="shared" si="2"/>
        <v>1</v>
      </c>
      <c r="J45" s="97"/>
      <c r="K45" s="97"/>
      <c r="L45" s="97"/>
      <c r="M45" s="97"/>
    </row>
    <row r="46" spans="1:13" ht="22.15" customHeight="1">
      <c r="A46" s="87" t="s">
        <v>117</v>
      </c>
      <c r="B46" s="145">
        <f>COUNTIF($B$10:$D$10,1)</f>
        <v>0</v>
      </c>
      <c r="C46" s="145">
        <f>COUNTIF($B$10:$D$10,2)</f>
        <v>0</v>
      </c>
      <c r="D46" s="145">
        <f>COUNTIF($B$10:$D$10,3)</f>
        <v>0</v>
      </c>
      <c r="E46" s="145">
        <f>COUNTIF($B$10:$D$10,4)</f>
        <v>1</v>
      </c>
      <c r="F46" s="145">
        <f>COUNTIF($B$10:$D$10,5)</f>
        <v>2</v>
      </c>
      <c r="G46" s="146">
        <f>H10</f>
        <v>4.5999999999999996</v>
      </c>
      <c r="H46" s="146">
        <f t="shared" si="2"/>
        <v>96</v>
      </c>
      <c r="I46" s="146">
        <f t="shared" si="2"/>
        <v>1.5999999999999996</v>
      </c>
      <c r="J46" s="97"/>
      <c r="K46" s="97"/>
      <c r="L46" s="97"/>
      <c r="M46" s="97"/>
    </row>
    <row r="47" spans="1:13" ht="22.15" customHeight="1">
      <c r="A47" s="87" t="s">
        <v>118</v>
      </c>
      <c r="B47" s="145">
        <f>COUNTIF($B$11:$D$11,1)</f>
        <v>0</v>
      </c>
      <c r="C47" s="145">
        <f>COUNTIF($B$11:$D$11,2)</f>
        <v>0</v>
      </c>
      <c r="D47" s="145">
        <f>COUNTIF($B$11:$D$11,3)</f>
        <v>0</v>
      </c>
      <c r="E47" s="145">
        <f>COUNTIF($B$11:$D$11,4)</f>
        <v>1</v>
      </c>
      <c r="F47" s="145">
        <f>COUNTIF($B$11:$D$11,5)</f>
        <v>2</v>
      </c>
      <c r="G47" s="146">
        <f>H11</f>
        <v>4.5999999999999996</v>
      </c>
      <c r="H47" s="146">
        <f t="shared" si="2"/>
        <v>96</v>
      </c>
      <c r="I47" s="146">
        <f t="shared" si="2"/>
        <v>1.5999999999999996</v>
      </c>
      <c r="J47" s="97"/>
      <c r="K47" s="97"/>
      <c r="L47" s="97"/>
      <c r="M47" s="97"/>
    </row>
    <row r="48" spans="1:13" ht="22.15" customHeight="1">
      <c r="A48" s="114" t="s">
        <v>119</v>
      </c>
      <c r="B48" s="145"/>
      <c r="C48" s="145"/>
      <c r="D48" s="145"/>
      <c r="E48" s="145"/>
      <c r="F48" s="145"/>
      <c r="G48" s="146"/>
      <c r="H48" s="145"/>
      <c r="I48" s="147"/>
      <c r="J48" s="97"/>
      <c r="K48" s="97"/>
      <c r="L48" s="97"/>
      <c r="M48" s="97"/>
    </row>
    <row r="49" spans="1:13" ht="22.15" customHeight="1">
      <c r="A49" s="87" t="s">
        <v>120</v>
      </c>
      <c r="B49" s="145">
        <f>COUNTIF($B$13:$D$13,1)</f>
        <v>0</v>
      </c>
      <c r="C49" s="145">
        <f>COUNTIF($B$13:$D$13,2)</f>
        <v>0</v>
      </c>
      <c r="D49" s="145">
        <f>COUNTIF($B$13:$D$13,3)</f>
        <v>0</v>
      </c>
      <c r="E49" s="145">
        <f>COUNTIF($B$13:$D$13,4)</f>
        <v>1</v>
      </c>
      <c r="F49" s="145">
        <f>COUNTIF($B$13:$D$13,5)</f>
        <v>2</v>
      </c>
      <c r="G49" s="146">
        <f>H13</f>
        <v>4.5999999999999996</v>
      </c>
      <c r="H49" s="146">
        <f t="shared" ref="H49:I51" si="3">I13</f>
        <v>96</v>
      </c>
      <c r="I49" s="146">
        <f t="shared" si="3"/>
        <v>1.5999999999999996</v>
      </c>
      <c r="J49" s="97"/>
      <c r="K49" s="97"/>
      <c r="L49" s="97"/>
      <c r="M49" s="97"/>
    </row>
    <row r="50" spans="1:13" ht="22.15" customHeight="1">
      <c r="A50" s="87" t="s">
        <v>121</v>
      </c>
      <c r="B50" s="145">
        <f>COUNTIF($B$14:$D$14,1)</f>
        <v>0</v>
      </c>
      <c r="C50" s="145">
        <f>COUNTIF($B$14:$D$14,2)</f>
        <v>0</v>
      </c>
      <c r="D50" s="145">
        <f>COUNTIF($B$14:$D$14,3)</f>
        <v>0</v>
      </c>
      <c r="E50" s="145">
        <f>COUNTIF($B$14:$D$14,4)</f>
        <v>1</v>
      </c>
      <c r="F50" s="145">
        <f>COUNTIF($B$14:$D$14,5)</f>
        <v>2</v>
      </c>
      <c r="G50" s="146">
        <f>H14</f>
        <v>4.5999999999999996</v>
      </c>
      <c r="H50" s="146">
        <f t="shared" si="3"/>
        <v>96</v>
      </c>
      <c r="I50" s="146">
        <f t="shared" si="3"/>
        <v>1.5999999999999996</v>
      </c>
      <c r="J50" s="97"/>
      <c r="K50" s="97"/>
      <c r="L50" s="97"/>
      <c r="M50" s="97"/>
    </row>
    <row r="51" spans="1:13" ht="22.15" customHeight="1">
      <c r="A51" s="87" t="s">
        <v>122</v>
      </c>
      <c r="B51" s="145">
        <f>COUNTIF($B$15:$D$15,1)</f>
        <v>0</v>
      </c>
      <c r="C51" s="145">
        <f>COUNTIF($B$15:$D$15,2)</f>
        <v>0</v>
      </c>
      <c r="D51" s="145">
        <f>COUNTIF($B$15:$D$15,3)</f>
        <v>0</v>
      </c>
      <c r="E51" s="145">
        <f>COUNTIF($B$15:$D$15,4)</f>
        <v>1</v>
      </c>
      <c r="F51" s="145">
        <f>COUNTIF($B$15:$D$15,5)</f>
        <v>2</v>
      </c>
      <c r="G51" s="146">
        <f>H15</f>
        <v>4.5999999999999996</v>
      </c>
      <c r="H51" s="146">
        <f t="shared" si="3"/>
        <v>96</v>
      </c>
      <c r="I51" s="146">
        <f t="shared" si="3"/>
        <v>1.5999999999999996</v>
      </c>
      <c r="J51" s="97"/>
      <c r="K51" s="97"/>
      <c r="L51" s="97"/>
      <c r="M51" s="97"/>
    </row>
    <row r="52" spans="1:13" ht="22.15" customHeight="1">
      <c r="A52" s="114" t="s">
        <v>123</v>
      </c>
      <c r="B52" s="145"/>
      <c r="C52" s="145"/>
      <c r="D52" s="145"/>
      <c r="E52" s="145"/>
      <c r="F52" s="145"/>
      <c r="G52" s="146"/>
      <c r="H52" s="145"/>
      <c r="I52" s="147"/>
      <c r="J52" s="97"/>
      <c r="K52" s="97"/>
      <c r="L52" s="97"/>
      <c r="M52" s="97"/>
    </row>
    <row r="53" spans="1:13" ht="22.15" customHeight="1">
      <c r="A53" s="87" t="s">
        <v>124</v>
      </c>
      <c r="B53" s="145">
        <f>COUNTIF($B$17:$D$17,1)</f>
        <v>0</v>
      </c>
      <c r="C53" s="145">
        <f>COUNTIF($B$17:$D$17,2)</f>
        <v>0</v>
      </c>
      <c r="D53" s="145">
        <f>COUNTIF($B$17:$D$17,3)</f>
        <v>0</v>
      </c>
      <c r="E53" s="145">
        <f>COUNTIF($B$17:$D$17,4)</f>
        <v>1</v>
      </c>
      <c r="F53" s="145">
        <f>COUNTIF($B$17:$D$17,5)</f>
        <v>2</v>
      </c>
      <c r="G53" s="146">
        <f>H17</f>
        <v>4.5999999999999996</v>
      </c>
      <c r="H53" s="146">
        <f t="shared" ref="H53:I53" si="4">I17</f>
        <v>96</v>
      </c>
      <c r="I53" s="146">
        <f t="shared" si="4"/>
        <v>1.5999999999999996</v>
      </c>
      <c r="J53" s="97"/>
      <c r="K53" s="97"/>
      <c r="L53" s="97"/>
      <c r="M53" s="97"/>
    </row>
    <row r="55" spans="1:13" ht="21.6" customHeight="1">
      <c r="A55" s="103" t="s">
        <v>144</v>
      </c>
      <c r="B55" s="215" t="s">
        <v>145</v>
      </c>
      <c r="C55" s="215"/>
      <c r="D55" s="215"/>
      <c r="E55" s="148" t="s">
        <v>146</v>
      </c>
      <c r="F55" s="149">
        <f>ROUND((SUM(H43:H53)*20/900),2)</f>
        <v>18.93</v>
      </c>
      <c r="G55" s="150" t="s">
        <v>1</v>
      </c>
    </row>
    <row r="56" spans="1:13" ht="21.6" customHeight="1">
      <c r="B56" s="216" t="s">
        <v>147</v>
      </c>
      <c r="C56" s="216"/>
      <c r="D56" s="216"/>
    </row>
  </sheetData>
  <mergeCells count="12">
    <mergeCell ref="A39:A41"/>
    <mergeCell ref="B39:F39"/>
    <mergeCell ref="G39:H39"/>
    <mergeCell ref="B55:D55"/>
    <mergeCell ref="B56:D56"/>
    <mergeCell ref="A1:J1"/>
    <mergeCell ref="A3:A4"/>
    <mergeCell ref="B3:D3"/>
    <mergeCell ref="E3:G3"/>
    <mergeCell ref="H3:I3"/>
    <mergeCell ref="H4:H5"/>
    <mergeCell ref="I4:I5"/>
  </mergeCells>
  <pageMargins left="0.7" right="0.7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I21" sqref="I21"/>
    </sheetView>
  </sheetViews>
  <sheetFormatPr defaultRowHeight="14.25"/>
  <cols>
    <col min="1" max="1" width="47.125" customWidth="1"/>
    <col min="2" max="2" width="5.875" customWidth="1"/>
    <col min="3" max="3" width="9.875" customWidth="1"/>
    <col min="4" max="4" width="9.125" customWidth="1"/>
    <col min="5" max="5" width="7.75" customWidth="1"/>
    <col min="6" max="7" width="7.375" customWidth="1"/>
    <col min="8" max="8" width="23.625" bestFit="1" customWidth="1"/>
  </cols>
  <sheetData>
    <row r="1" spans="1:8" ht="18.75">
      <c r="A1" s="52" t="s">
        <v>96</v>
      </c>
      <c r="B1" s="52"/>
      <c r="C1" s="52"/>
      <c r="D1" s="52"/>
      <c r="E1" s="52"/>
      <c r="F1" s="52"/>
      <c r="G1" s="5"/>
      <c r="H1" s="5"/>
    </row>
    <row r="2" spans="1:8" ht="15.75" customHeight="1" thickBot="1">
      <c r="A2" s="36"/>
      <c r="B2" s="36"/>
      <c r="C2" s="36"/>
      <c r="D2" s="36"/>
      <c r="E2" s="36"/>
      <c r="F2" s="36"/>
      <c r="G2" s="43"/>
      <c r="H2" s="43"/>
    </row>
    <row r="3" spans="1:8" s="8" customFormat="1" ht="18.75" thickBot="1">
      <c r="A3" s="224" t="s">
        <v>59</v>
      </c>
      <c r="B3" s="227" t="s">
        <v>60</v>
      </c>
      <c r="C3" s="230" t="s">
        <v>61</v>
      </c>
      <c r="D3" s="231"/>
      <c r="E3" s="231"/>
      <c r="F3" s="231"/>
      <c r="G3" s="232"/>
      <c r="H3" s="46" t="s">
        <v>62</v>
      </c>
    </row>
    <row r="4" spans="1:8" s="8" customFormat="1" ht="18">
      <c r="A4" s="225"/>
      <c r="B4" s="228"/>
      <c r="C4" s="35" t="s">
        <v>63</v>
      </c>
      <c r="D4" s="35" t="s">
        <v>71</v>
      </c>
      <c r="E4" s="48" t="s">
        <v>74</v>
      </c>
      <c r="F4" s="49" t="s">
        <v>75</v>
      </c>
      <c r="G4" s="47" t="s">
        <v>77</v>
      </c>
      <c r="H4" s="217" t="s">
        <v>79</v>
      </c>
    </row>
    <row r="5" spans="1:8" s="8" customFormat="1" ht="18.75" thickBot="1">
      <c r="A5" s="226"/>
      <c r="B5" s="229"/>
      <c r="C5" s="32" t="s">
        <v>64</v>
      </c>
      <c r="D5" s="32" t="s">
        <v>72</v>
      </c>
      <c r="E5" s="31" t="s">
        <v>73</v>
      </c>
      <c r="F5" s="31" t="s">
        <v>76</v>
      </c>
      <c r="G5" s="34" t="s">
        <v>78</v>
      </c>
      <c r="H5" s="218"/>
    </row>
    <row r="6" spans="1:8" ht="18">
      <c r="A6" s="59" t="s">
        <v>65</v>
      </c>
      <c r="B6" s="62"/>
      <c r="C6" s="62"/>
      <c r="D6" s="62"/>
      <c r="E6" s="62"/>
      <c r="F6" s="62"/>
      <c r="G6" s="62"/>
      <c r="H6" s="62"/>
    </row>
    <row r="7" spans="1:8" ht="18">
      <c r="A7" s="63">
        <v>1.1000000000000001</v>
      </c>
      <c r="B7" s="64"/>
      <c r="C7" s="65"/>
      <c r="D7" s="65"/>
      <c r="E7" s="65"/>
      <c r="F7" s="65"/>
      <c r="G7" s="64"/>
      <c r="H7" s="64"/>
    </row>
    <row r="8" spans="1:8" ht="18">
      <c r="A8" s="63">
        <v>1.2</v>
      </c>
      <c r="B8" s="64"/>
      <c r="C8" s="65"/>
      <c r="D8" s="65"/>
      <c r="E8" s="65"/>
      <c r="F8" s="65"/>
      <c r="G8" s="66"/>
      <c r="H8" s="67"/>
    </row>
    <row r="9" spans="1:8" ht="18">
      <c r="A9" s="68" t="s">
        <v>66</v>
      </c>
      <c r="B9" s="65"/>
      <c r="C9" s="65"/>
      <c r="D9" s="65"/>
      <c r="E9" s="65"/>
      <c r="F9" s="65"/>
      <c r="G9" s="66"/>
      <c r="H9" s="67"/>
    </row>
    <row r="10" spans="1:8" ht="18">
      <c r="A10" s="63">
        <v>2.1</v>
      </c>
      <c r="B10" s="64"/>
      <c r="C10" s="65"/>
      <c r="D10" s="65"/>
      <c r="E10" s="65"/>
      <c r="F10" s="65"/>
      <c r="G10" s="66"/>
      <c r="H10" s="67"/>
    </row>
    <row r="11" spans="1:8" ht="18">
      <c r="A11" s="63">
        <v>2.2000000000000002</v>
      </c>
      <c r="B11" s="64"/>
      <c r="C11" s="65"/>
      <c r="D11" s="65"/>
      <c r="E11" s="65"/>
      <c r="F11" s="65"/>
      <c r="G11" s="66"/>
      <c r="H11" s="67"/>
    </row>
    <row r="12" spans="1:8">
      <c r="A12" s="233" t="s">
        <v>97</v>
      </c>
      <c r="B12" s="223"/>
      <c r="C12" s="234"/>
      <c r="D12" s="234"/>
      <c r="E12" s="234"/>
      <c r="F12" s="234"/>
      <c r="G12" s="223"/>
      <c r="H12" s="223"/>
    </row>
    <row r="13" spans="1:8" ht="0.75" customHeight="1">
      <c r="A13" s="233"/>
      <c r="B13" s="223"/>
      <c r="C13" s="234"/>
      <c r="D13" s="234"/>
      <c r="E13" s="234"/>
      <c r="F13" s="234"/>
      <c r="G13" s="223"/>
      <c r="H13" s="223"/>
    </row>
    <row r="14" spans="1:8" hidden="1">
      <c r="A14" s="233"/>
      <c r="B14" s="223"/>
      <c r="C14" s="234"/>
      <c r="D14" s="234"/>
      <c r="E14" s="234"/>
      <c r="F14" s="234"/>
      <c r="G14" s="223"/>
      <c r="H14" s="223"/>
    </row>
    <row r="15" spans="1:8" ht="18">
      <c r="A15" s="69" t="s">
        <v>68</v>
      </c>
      <c r="B15" s="67">
        <v>20</v>
      </c>
      <c r="C15" s="65"/>
      <c r="D15" s="65"/>
      <c r="E15" s="65"/>
      <c r="F15" s="65"/>
      <c r="G15" s="66"/>
      <c r="H15" s="67"/>
    </row>
    <row r="16" spans="1:8" ht="18">
      <c r="A16" s="69" t="s">
        <v>70</v>
      </c>
      <c r="B16" s="64"/>
      <c r="C16" s="65"/>
      <c r="D16" s="65"/>
      <c r="E16" s="65"/>
      <c r="F16" s="65"/>
      <c r="G16" s="66"/>
      <c r="H16" s="67"/>
    </row>
    <row r="17" spans="1:8" ht="18.75" thickBot="1">
      <c r="A17" s="31" t="s">
        <v>69</v>
      </c>
      <c r="B17" s="58"/>
      <c r="C17" s="60"/>
      <c r="D17" s="60"/>
      <c r="E17" s="60"/>
      <c r="F17" s="60"/>
      <c r="G17" s="58"/>
      <c r="H17" s="58"/>
    </row>
    <row r="18" spans="1:8" ht="18.75" thickBot="1">
      <c r="A18" s="34" t="s">
        <v>9</v>
      </c>
      <c r="B18" s="38">
        <v>100</v>
      </c>
      <c r="C18" s="39"/>
      <c r="D18" s="40"/>
      <c r="E18" s="39"/>
      <c r="F18" s="40"/>
      <c r="G18" s="37"/>
      <c r="H18" s="41"/>
    </row>
    <row r="19" spans="1:8" ht="17.25" thickBot="1">
      <c r="A19" s="42" t="s">
        <v>67</v>
      </c>
      <c r="B19" s="37">
        <v>80</v>
      </c>
      <c r="C19" s="40"/>
      <c r="D19" s="39"/>
      <c r="E19" s="40"/>
      <c r="F19" s="39"/>
      <c r="G19" s="38"/>
      <c r="H19" s="37"/>
    </row>
    <row r="20" spans="1:8" ht="16.5">
      <c r="A20" s="50"/>
      <c r="B20" s="50"/>
      <c r="C20" s="51"/>
      <c r="D20" s="51"/>
      <c r="E20" s="51"/>
      <c r="F20" s="51"/>
      <c r="G20" s="50"/>
      <c r="H20" s="50"/>
    </row>
    <row r="21" spans="1:8" ht="16.5">
      <c r="A21" s="50"/>
      <c r="B21" s="50"/>
      <c r="C21" s="51"/>
      <c r="D21" s="51"/>
      <c r="E21" s="51"/>
      <c r="F21" s="51"/>
      <c r="G21" s="50"/>
      <c r="H21" s="50"/>
    </row>
    <row r="22" spans="1:8" ht="16.5">
      <c r="A22" s="50"/>
      <c r="B22" s="50"/>
      <c r="C22" s="51"/>
      <c r="D22" s="51"/>
      <c r="E22" s="51"/>
      <c r="F22" s="51"/>
      <c r="G22" s="50"/>
      <c r="H22" s="50"/>
    </row>
    <row r="23" spans="1:8" ht="16.5">
      <c r="A23" s="50"/>
      <c r="B23" s="50"/>
      <c r="C23" s="51"/>
      <c r="D23" s="51"/>
      <c r="E23" s="51"/>
      <c r="F23" s="51"/>
      <c r="G23" s="50"/>
      <c r="H23" s="50"/>
    </row>
    <row r="24" spans="1:8" ht="16.5">
      <c r="A24" s="50"/>
      <c r="B24" s="50"/>
      <c r="C24" s="51"/>
      <c r="D24" s="51"/>
      <c r="E24" s="51"/>
      <c r="F24" s="51"/>
      <c r="G24" s="50"/>
      <c r="H24" s="50"/>
    </row>
    <row r="25" spans="1:8" ht="16.5">
      <c r="A25" s="50"/>
      <c r="B25" s="50"/>
      <c r="C25" s="51"/>
      <c r="D25" s="51"/>
      <c r="E25" s="51"/>
      <c r="F25" s="51"/>
      <c r="G25" s="50"/>
      <c r="H25" s="50"/>
    </row>
    <row r="26" spans="1:8" ht="17.25" thickBot="1">
      <c r="A26" s="50"/>
      <c r="B26" s="50"/>
      <c r="C26" s="51"/>
      <c r="D26" s="51"/>
      <c r="E26" s="51"/>
      <c r="F26" s="51"/>
      <c r="G26" s="50"/>
      <c r="H26" s="50"/>
    </row>
    <row r="27" spans="1:8">
      <c r="A27" s="219"/>
      <c r="B27" s="221"/>
      <c r="C27" s="221"/>
      <c r="D27" s="221"/>
      <c r="E27" s="221"/>
      <c r="F27" s="221"/>
      <c r="G27" s="221"/>
      <c r="H27" s="221"/>
    </row>
    <row r="28" spans="1:8">
      <c r="A28" s="220"/>
      <c r="B28" s="222"/>
      <c r="C28" s="222"/>
      <c r="D28" s="222"/>
      <c r="E28" s="222"/>
      <c r="F28" s="222"/>
      <c r="G28" s="222"/>
      <c r="H28" s="222"/>
    </row>
    <row r="29" spans="1:8">
      <c r="A29" s="220"/>
      <c r="B29" s="222"/>
      <c r="C29" s="222"/>
      <c r="D29" s="222"/>
      <c r="E29" s="222"/>
      <c r="F29" s="222"/>
      <c r="G29" s="222"/>
      <c r="H29" s="222"/>
    </row>
    <row r="30" spans="1:8">
      <c r="A30" s="220"/>
      <c r="B30" s="222"/>
      <c r="C30" s="222"/>
      <c r="D30" s="222"/>
      <c r="E30" s="222"/>
      <c r="F30" s="222"/>
      <c r="G30" s="222"/>
      <c r="H30" s="222"/>
    </row>
    <row r="31" spans="1:8">
      <c r="A31" s="220"/>
      <c r="B31" s="222"/>
      <c r="C31" s="222"/>
      <c r="D31" s="222"/>
      <c r="E31" s="222"/>
      <c r="F31" s="222"/>
      <c r="G31" s="222"/>
      <c r="H31" s="222"/>
    </row>
    <row r="32" spans="1:8">
      <c r="A32" s="220"/>
      <c r="B32" s="222"/>
      <c r="C32" s="222"/>
      <c r="D32" s="222"/>
      <c r="E32" s="222"/>
      <c r="F32" s="222"/>
      <c r="G32" s="222"/>
      <c r="H32" s="222"/>
    </row>
  </sheetData>
  <mergeCells count="20">
    <mergeCell ref="E12:E14"/>
    <mergeCell ref="F12:F14"/>
    <mergeCell ref="G27:G32"/>
    <mergeCell ref="H27:H32"/>
    <mergeCell ref="H4:H5"/>
    <mergeCell ref="A27:A32"/>
    <mergeCell ref="B27:B32"/>
    <mergeCell ref="C27:C32"/>
    <mergeCell ref="D27:D32"/>
    <mergeCell ref="E27:E32"/>
    <mergeCell ref="F27:F32"/>
    <mergeCell ref="G12:G14"/>
    <mergeCell ref="H12:H14"/>
    <mergeCell ref="A3:A5"/>
    <mergeCell ref="B3:B5"/>
    <mergeCell ref="C3:G3"/>
    <mergeCell ref="A12:A14"/>
    <mergeCell ref="B12:B14"/>
    <mergeCell ref="C12:C14"/>
    <mergeCell ref="D12:D14"/>
  </mergeCells>
  <pageMargins left="0.7" right="0.7" top="0.75" bottom="0.75" header="0.3" footer="0.3"/>
  <pageSetup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I25" sqref="I25"/>
    </sheetView>
  </sheetViews>
  <sheetFormatPr defaultRowHeight="14.25"/>
  <cols>
    <col min="1" max="1" width="47.125" customWidth="1"/>
    <col min="2" max="2" width="5.875" customWidth="1"/>
    <col min="3" max="3" width="9.875" customWidth="1"/>
    <col min="4" max="4" width="9.125" customWidth="1"/>
    <col min="5" max="5" width="7.75" customWidth="1"/>
    <col min="6" max="7" width="7.375" customWidth="1"/>
    <col min="8" max="8" width="24.875" customWidth="1"/>
  </cols>
  <sheetData>
    <row r="1" spans="1:8" ht="18.75">
      <c r="A1" s="52" t="s">
        <v>98</v>
      </c>
      <c r="B1" s="52"/>
      <c r="C1" s="52"/>
      <c r="D1" s="52"/>
      <c r="E1" s="52"/>
      <c r="F1" s="52"/>
      <c r="G1" s="5"/>
      <c r="H1" s="5"/>
    </row>
    <row r="2" spans="1:8" ht="15.75" customHeight="1" thickBot="1">
      <c r="A2" s="36"/>
      <c r="B2" s="36"/>
      <c r="C2" s="36"/>
      <c r="D2" s="36"/>
      <c r="E2" s="36"/>
      <c r="F2" s="36"/>
      <c r="G2" s="43"/>
      <c r="H2" s="43"/>
    </row>
    <row r="3" spans="1:8" s="8" customFormat="1" ht="18.75" thickBot="1">
      <c r="A3" s="224" t="s">
        <v>59</v>
      </c>
      <c r="B3" s="227" t="s">
        <v>60</v>
      </c>
      <c r="C3" s="230" t="s">
        <v>61</v>
      </c>
      <c r="D3" s="231"/>
      <c r="E3" s="231"/>
      <c r="F3" s="231"/>
      <c r="G3" s="232"/>
      <c r="H3" s="46" t="s">
        <v>62</v>
      </c>
    </row>
    <row r="4" spans="1:8" s="8" customFormat="1" ht="18">
      <c r="A4" s="225"/>
      <c r="B4" s="228"/>
      <c r="C4" s="35" t="s">
        <v>63</v>
      </c>
      <c r="D4" s="35" t="s">
        <v>71</v>
      </c>
      <c r="E4" s="48" t="s">
        <v>74</v>
      </c>
      <c r="F4" s="49" t="s">
        <v>75</v>
      </c>
      <c r="G4" s="47" t="s">
        <v>77</v>
      </c>
      <c r="H4" s="217" t="s">
        <v>79</v>
      </c>
    </row>
    <row r="5" spans="1:8" s="8" customFormat="1" ht="18.75" thickBot="1">
      <c r="A5" s="226"/>
      <c r="B5" s="229"/>
      <c r="C5" s="32" t="s">
        <v>64</v>
      </c>
      <c r="D5" s="32" t="s">
        <v>72</v>
      </c>
      <c r="E5" s="31" t="s">
        <v>73</v>
      </c>
      <c r="F5" s="31" t="s">
        <v>76</v>
      </c>
      <c r="G5" s="34" t="s">
        <v>78</v>
      </c>
      <c r="H5" s="218"/>
    </row>
    <row r="6" spans="1:8" ht="18.75" thickBot="1">
      <c r="A6" s="29" t="s">
        <v>65</v>
      </c>
      <c r="B6" s="53">
        <v>40</v>
      </c>
      <c r="C6" s="30"/>
      <c r="D6" s="30"/>
      <c r="E6" s="30"/>
      <c r="F6" s="30"/>
      <c r="G6" s="30"/>
      <c r="H6" s="53">
        <f>H7+H8</f>
        <v>29.4</v>
      </c>
    </row>
    <row r="7" spans="1:8" ht="18.75" thickBot="1">
      <c r="A7" s="44" t="s">
        <v>82</v>
      </c>
      <c r="B7" s="32">
        <v>20</v>
      </c>
      <c r="C7" s="30"/>
      <c r="D7" s="32">
        <v>65</v>
      </c>
      <c r="E7" s="30"/>
      <c r="F7" s="30"/>
      <c r="G7" s="32"/>
      <c r="H7" s="32">
        <f>(B7*D7)/100</f>
        <v>13</v>
      </c>
    </row>
    <row r="8" spans="1:8" ht="18.75" thickBot="1">
      <c r="A8" s="44" t="s">
        <v>83</v>
      </c>
      <c r="B8" s="32">
        <v>20</v>
      </c>
      <c r="C8" s="30"/>
      <c r="D8" s="30"/>
      <c r="E8" s="30"/>
      <c r="F8" s="32">
        <v>82</v>
      </c>
      <c r="G8" s="54"/>
      <c r="H8" s="32">
        <f>(B8*F8)/100</f>
        <v>16.399999999999999</v>
      </c>
    </row>
    <row r="9" spans="1:8" ht="18.75" thickBot="1">
      <c r="A9" s="29" t="s">
        <v>66</v>
      </c>
      <c r="B9" s="53">
        <v>40</v>
      </c>
      <c r="C9" s="30"/>
      <c r="D9" s="30"/>
      <c r="E9" s="30"/>
      <c r="F9" s="30"/>
      <c r="G9" s="33"/>
      <c r="H9" s="55">
        <f>H10+H11</f>
        <v>31</v>
      </c>
    </row>
    <row r="10" spans="1:8" ht="18.75" thickBot="1">
      <c r="A10" s="44" t="s">
        <v>84</v>
      </c>
      <c r="B10" s="32">
        <v>20</v>
      </c>
      <c r="C10" s="30"/>
      <c r="D10" s="30"/>
      <c r="E10" s="32">
        <v>70</v>
      </c>
      <c r="F10" s="32"/>
      <c r="G10" s="54"/>
      <c r="H10" s="32">
        <f>(B10*E10)/100</f>
        <v>14</v>
      </c>
    </row>
    <row r="11" spans="1:8" ht="18.75" thickBot="1">
      <c r="A11" s="44" t="s">
        <v>85</v>
      </c>
      <c r="B11" s="32">
        <v>20</v>
      </c>
      <c r="C11" s="30"/>
      <c r="D11" s="30"/>
      <c r="E11" s="32"/>
      <c r="F11" s="32">
        <v>85</v>
      </c>
      <c r="G11" s="34"/>
      <c r="H11" s="32">
        <f>(B11*F11)/100</f>
        <v>17</v>
      </c>
    </row>
    <row r="12" spans="1:8">
      <c r="A12" s="240" t="s">
        <v>99</v>
      </c>
      <c r="B12" s="237"/>
      <c r="C12" s="243"/>
      <c r="D12" s="243"/>
      <c r="E12" s="243"/>
      <c r="F12" s="243"/>
      <c r="G12" s="237"/>
      <c r="H12" s="237"/>
    </row>
    <row r="13" spans="1:8" ht="0.75" customHeight="1" thickBot="1">
      <c r="A13" s="241"/>
      <c r="B13" s="238"/>
      <c r="C13" s="244"/>
      <c r="D13" s="244"/>
      <c r="E13" s="244"/>
      <c r="F13" s="244"/>
      <c r="G13" s="238"/>
      <c r="H13" s="238"/>
    </row>
    <row r="14" spans="1:8" ht="15" hidden="1" thickBot="1">
      <c r="A14" s="242"/>
      <c r="B14" s="239"/>
      <c r="C14" s="245"/>
      <c r="D14" s="245"/>
      <c r="E14" s="245"/>
      <c r="F14" s="245"/>
      <c r="G14" s="239"/>
      <c r="H14" s="239"/>
    </row>
    <row r="15" spans="1:8" ht="18.75" thickBot="1">
      <c r="A15" s="45" t="s">
        <v>68</v>
      </c>
      <c r="B15" s="53">
        <v>20</v>
      </c>
      <c r="C15" s="30"/>
      <c r="D15" s="30"/>
      <c r="E15" s="30"/>
      <c r="F15" s="30"/>
      <c r="G15" s="33"/>
      <c r="H15" s="55">
        <f>H16+H17</f>
        <v>12.3</v>
      </c>
    </row>
    <row r="16" spans="1:8" ht="18.75" thickBot="1">
      <c r="A16" s="31" t="s">
        <v>80</v>
      </c>
      <c r="B16" s="32">
        <v>10</v>
      </c>
      <c r="C16" s="32">
        <v>58</v>
      </c>
      <c r="D16" s="32"/>
      <c r="E16" s="30"/>
      <c r="F16" s="30"/>
      <c r="G16" s="54"/>
      <c r="H16" s="32">
        <f>(B16*C16)/100</f>
        <v>5.8</v>
      </c>
    </row>
    <row r="17" spans="1:8" ht="18.75" thickBot="1">
      <c r="A17" s="31" t="s">
        <v>81</v>
      </c>
      <c r="B17" s="54">
        <v>10</v>
      </c>
      <c r="C17" s="49"/>
      <c r="D17" s="49">
        <v>65</v>
      </c>
      <c r="E17" s="47"/>
      <c r="F17" s="47"/>
      <c r="G17" s="47"/>
      <c r="H17" s="32">
        <f>(B17*D17)/100</f>
        <v>6.5</v>
      </c>
    </row>
    <row r="18" spans="1:8" ht="18.75" thickBot="1">
      <c r="A18" s="34" t="s">
        <v>9</v>
      </c>
      <c r="B18" s="38">
        <v>100</v>
      </c>
      <c r="C18" s="70"/>
      <c r="D18" s="71"/>
      <c r="E18" s="70"/>
      <c r="F18" s="71"/>
      <c r="G18" s="72"/>
      <c r="H18" s="41">
        <f>H6+H9+H15</f>
        <v>72.7</v>
      </c>
    </row>
    <row r="19" spans="1:8" ht="17.25" thickBot="1">
      <c r="A19" s="42" t="s">
        <v>67</v>
      </c>
      <c r="B19" s="37">
        <v>80</v>
      </c>
      <c r="C19" s="40"/>
      <c r="D19" s="39"/>
      <c r="E19" s="40"/>
      <c r="F19" s="39"/>
      <c r="G19" s="38"/>
      <c r="H19" s="37">
        <f>(H18*B19)/100</f>
        <v>58.16</v>
      </c>
    </row>
    <row r="20" spans="1:8" ht="16.5">
      <c r="A20" s="50"/>
      <c r="B20" s="50"/>
      <c r="C20" s="51"/>
      <c r="D20" s="51"/>
      <c r="E20" s="51"/>
      <c r="F20" s="51"/>
      <c r="G20" s="50"/>
      <c r="H20" s="50"/>
    </row>
    <row r="21" spans="1:8" ht="16.5">
      <c r="A21" s="50"/>
      <c r="B21" s="50"/>
      <c r="C21" s="51"/>
      <c r="D21" s="51"/>
      <c r="E21" s="51"/>
      <c r="F21" s="51"/>
      <c r="G21" s="50"/>
      <c r="H21" s="50"/>
    </row>
    <row r="22" spans="1:8" ht="16.5">
      <c r="A22" s="50"/>
      <c r="B22" s="50"/>
      <c r="C22" s="51"/>
      <c r="D22" s="51"/>
      <c r="E22" s="51"/>
      <c r="F22" s="51"/>
      <c r="G22" s="50"/>
      <c r="H22" s="50"/>
    </row>
    <row r="23" spans="1:8" ht="16.5">
      <c r="A23" s="50"/>
      <c r="B23" s="50"/>
      <c r="C23" s="51"/>
      <c r="D23" s="51"/>
      <c r="E23" s="51"/>
      <c r="F23" s="51"/>
      <c r="G23" s="50"/>
      <c r="H23" s="50"/>
    </row>
    <row r="24" spans="1:8">
      <c r="A24" s="236"/>
      <c r="B24" s="235"/>
      <c r="C24" s="235"/>
      <c r="D24" s="235"/>
      <c r="E24" s="235"/>
      <c r="F24" s="235"/>
      <c r="G24" s="235"/>
      <c r="H24" s="235"/>
    </row>
    <row r="25" spans="1:8">
      <c r="A25" s="220"/>
      <c r="B25" s="222"/>
      <c r="C25" s="222"/>
      <c r="D25" s="222"/>
      <c r="E25" s="222"/>
      <c r="F25" s="222"/>
      <c r="G25" s="222"/>
      <c r="H25" s="222"/>
    </row>
    <row r="26" spans="1:8">
      <c r="A26" s="220"/>
      <c r="B26" s="222"/>
      <c r="C26" s="222"/>
      <c r="D26" s="222"/>
      <c r="E26" s="222"/>
      <c r="F26" s="222"/>
      <c r="G26" s="222"/>
      <c r="H26" s="222"/>
    </row>
    <row r="27" spans="1:8">
      <c r="A27" s="220"/>
      <c r="B27" s="222"/>
      <c r="C27" s="222"/>
      <c r="D27" s="222"/>
      <c r="E27" s="222"/>
      <c r="F27" s="222"/>
      <c r="G27" s="222"/>
      <c r="H27" s="222"/>
    </row>
    <row r="28" spans="1:8">
      <c r="A28" s="220"/>
      <c r="B28" s="222"/>
      <c r="C28" s="222"/>
      <c r="D28" s="222"/>
      <c r="E28" s="222"/>
      <c r="F28" s="222"/>
      <c r="G28" s="222"/>
      <c r="H28" s="222"/>
    </row>
    <row r="29" spans="1:8">
      <c r="A29" s="220"/>
      <c r="B29" s="222"/>
      <c r="C29" s="222"/>
      <c r="D29" s="222"/>
      <c r="E29" s="222"/>
      <c r="F29" s="222"/>
      <c r="G29" s="222"/>
      <c r="H29" s="222"/>
    </row>
  </sheetData>
  <mergeCells count="20">
    <mergeCell ref="G12:G14"/>
    <mergeCell ref="H12:H14"/>
    <mergeCell ref="A3:A5"/>
    <mergeCell ref="B3:B5"/>
    <mergeCell ref="C3:G3"/>
    <mergeCell ref="H4:H5"/>
    <mergeCell ref="A12:A14"/>
    <mergeCell ref="B12:B14"/>
    <mergeCell ref="C12:C14"/>
    <mergeCell ref="D12:D14"/>
    <mergeCell ref="E12:E14"/>
    <mergeCell ref="F12:F14"/>
    <mergeCell ref="G24:G29"/>
    <mergeCell ref="H24:H29"/>
    <mergeCell ref="A24:A29"/>
    <mergeCell ref="B24:B29"/>
    <mergeCell ref="C24:C29"/>
    <mergeCell ref="D24:D29"/>
    <mergeCell ref="E24:E29"/>
    <mergeCell ref="F24:F29"/>
  </mergeCells>
  <pageMargins left="0.7" right="0.7" top="0.75" bottom="0.75" header="0.3" footer="0.3"/>
  <pageSetup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ตอนที่ 1</vt:lpstr>
      <vt:lpstr>ตอนที่ 2</vt:lpstr>
      <vt:lpstr>ตอนที่ 3 ข้อมูลปฏิบัติงาน (2)</vt:lpstr>
      <vt:lpstr>ตอน 4 com 5 คนประธาน+กรรมการ</vt:lpstr>
      <vt:lpstr>ตอน 4 com 4 คนประธาน+กรรมการ</vt:lpstr>
      <vt:lpstr>ตอน 4 com3คนประธาน+กรรมการ</vt:lpstr>
      <vt:lpstr>ตอนที่ 5 ลจ</vt:lpstr>
      <vt:lpstr>ตอนที่ 5 ตัวอย่าง ลจ</vt:lpstr>
      <vt:lpstr>Sheet13</vt:lpstr>
      <vt:lpstr>Sheet14</vt:lpstr>
      <vt:lpstr>Sheet15</vt:lpstr>
      <vt:lpstr>Sheet16</vt:lpstr>
      <vt:lpstr>Sheet17</vt:lpstr>
      <vt:lpstr>Sheet18</vt:lpstr>
      <vt:lpstr>Sheet19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Piggy</dc:creator>
  <cp:lastModifiedBy>Lenovo</cp:lastModifiedBy>
  <cp:lastPrinted>2019-09-18T10:31:58Z</cp:lastPrinted>
  <dcterms:created xsi:type="dcterms:W3CDTF">2019-09-14T14:14:03Z</dcterms:created>
  <dcterms:modified xsi:type="dcterms:W3CDTF">2021-06-14T06:47:15Z</dcterms:modified>
</cp:coreProperties>
</file>