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personnel\com\"/>
    </mc:Choice>
  </mc:AlternateContent>
  <bookViews>
    <workbookView xWindow="0" yWindow="0" windowWidth="24000" windowHeight="9630" firstSheet="2" activeTab="4"/>
  </bookViews>
  <sheets>
    <sheet name="ตอนที่ 1" sheetId="12" r:id="rId1"/>
    <sheet name="ตอนที่ 2" sheetId="24" r:id="rId2"/>
    <sheet name="ตอนที่ 3 ข้อมูลปฏิบัติงาน (2)" sheetId="23" r:id="rId3"/>
    <sheet name="ตอน4 com 5 คนประธาน+กรรมการ" sheetId="14" r:id="rId4"/>
    <sheet name="ตอน4com4ประธาน+กรรมการ" sheetId="15" r:id="rId5"/>
    <sheet name="ตอน4com3ประธาน+กรรมการ" sheetId="16" r:id="rId6"/>
    <sheet name="ตอน4สำหรับผู้รับการประเมิน" sheetId="29" r:id="rId7"/>
    <sheet name="ตอนที่ 5 ตัวอย่าง ข้าราชการ" sheetId="28" r:id="rId8"/>
    <sheet name="Sheet16" sheetId="17" r:id="rId9"/>
    <sheet name="Sheet17" sheetId="18" r:id="rId10"/>
    <sheet name="Sheet18" sheetId="19" r:id="rId11"/>
    <sheet name="Sheet19" sheetId="2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4" l="1"/>
  <c r="E45" i="14"/>
  <c r="D45" i="14"/>
  <c r="C45" i="14"/>
  <c r="B45" i="14"/>
  <c r="F43" i="14"/>
  <c r="E43" i="14"/>
  <c r="D43" i="14"/>
  <c r="C43" i="14"/>
  <c r="B43" i="14"/>
  <c r="F42" i="14"/>
  <c r="E42" i="14"/>
  <c r="D42" i="14"/>
  <c r="C42" i="14"/>
  <c r="B42" i="14"/>
  <c r="F41" i="14"/>
  <c r="E41" i="14"/>
  <c r="D41" i="14"/>
  <c r="C41" i="14"/>
  <c r="B41" i="14"/>
  <c r="F39" i="14"/>
  <c r="E39" i="14"/>
  <c r="D39" i="14"/>
  <c r="C39" i="14"/>
  <c r="B39" i="14"/>
  <c r="F38" i="14"/>
  <c r="E38" i="14"/>
  <c r="D38" i="14"/>
  <c r="C38" i="14"/>
  <c r="B38" i="14"/>
  <c r="F37" i="14"/>
  <c r="E37" i="14"/>
  <c r="D37" i="14"/>
  <c r="C37" i="14"/>
  <c r="B37" i="14"/>
  <c r="F36" i="14"/>
  <c r="E36" i="14"/>
  <c r="D36" i="14"/>
  <c r="C36" i="14"/>
  <c r="B36" i="14"/>
  <c r="F35" i="14"/>
  <c r="E35" i="14"/>
  <c r="D35" i="14"/>
  <c r="C35" i="14"/>
  <c r="B35" i="14"/>
  <c r="L18" i="14"/>
  <c r="N18" i="14" s="1"/>
  <c r="I45" i="14" s="1"/>
  <c r="K18" i="14"/>
  <c r="J18" i="14"/>
  <c r="I18" i="14"/>
  <c r="H18" i="14"/>
  <c r="G18" i="14"/>
  <c r="L16" i="14"/>
  <c r="N16" i="14" s="1"/>
  <c r="I43" i="14" s="1"/>
  <c r="K16" i="14"/>
  <c r="J16" i="14"/>
  <c r="I16" i="14"/>
  <c r="H16" i="14"/>
  <c r="G16" i="14"/>
  <c r="K15" i="14"/>
  <c r="J15" i="14"/>
  <c r="I15" i="14"/>
  <c r="H15" i="14"/>
  <c r="L15" i="14" s="1"/>
  <c r="G15" i="14"/>
  <c r="L14" i="14"/>
  <c r="N14" i="14" s="1"/>
  <c r="I41" i="14" s="1"/>
  <c r="K14" i="14"/>
  <c r="J14" i="14"/>
  <c r="I14" i="14"/>
  <c r="H14" i="14"/>
  <c r="G14" i="14"/>
  <c r="K12" i="14"/>
  <c r="J12" i="14"/>
  <c r="I12" i="14"/>
  <c r="H12" i="14"/>
  <c r="L12" i="14" s="1"/>
  <c r="G12" i="14"/>
  <c r="L11" i="14"/>
  <c r="N11" i="14" s="1"/>
  <c r="I38" i="14" s="1"/>
  <c r="K11" i="14"/>
  <c r="J11" i="14"/>
  <c r="I11" i="14"/>
  <c r="H11" i="14"/>
  <c r="G11" i="14"/>
  <c r="K10" i="14"/>
  <c r="J10" i="14"/>
  <c r="I10" i="14"/>
  <c r="H10" i="14"/>
  <c r="L10" i="14" s="1"/>
  <c r="G10" i="14"/>
  <c r="K9" i="14"/>
  <c r="J9" i="14"/>
  <c r="I9" i="14"/>
  <c r="H9" i="14"/>
  <c r="L9" i="14" s="1"/>
  <c r="G9" i="14"/>
  <c r="K8" i="14"/>
  <c r="J8" i="14"/>
  <c r="I8" i="14"/>
  <c r="H8" i="14"/>
  <c r="L8" i="14" s="1"/>
  <c r="G8" i="14"/>
  <c r="F21" i="29"/>
  <c r="N8" i="14" l="1"/>
  <c r="I35" i="14" s="1"/>
  <c r="G35" i="14"/>
  <c r="M8" i="14"/>
  <c r="H35" i="14" s="1"/>
  <c r="N15" i="14"/>
  <c r="I42" i="14" s="1"/>
  <c r="M15" i="14"/>
  <c r="H42" i="14" s="1"/>
  <c r="G42" i="14"/>
  <c r="G36" i="14"/>
  <c r="N9" i="14"/>
  <c r="I36" i="14" s="1"/>
  <c r="M9" i="14"/>
  <c r="H36" i="14" s="1"/>
  <c r="N12" i="14"/>
  <c r="I39" i="14" s="1"/>
  <c r="M12" i="14"/>
  <c r="H39" i="14" s="1"/>
  <c r="G39" i="14"/>
  <c r="N10" i="14"/>
  <c r="I37" i="14" s="1"/>
  <c r="G37" i="14"/>
  <c r="M10" i="14"/>
  <c r="H37" i="14" s="1"/>
  <c r="G41" i="14"/>
  <c r="G43" i="14"/>
  <c r="G45" i="14"/>
  <c r="M11" i="14"/>
  <c r="H38" i="14" s="1"/>
  <c r="M14" i="14"/>
  <c r="H41" i="14" s="1"/>
  <c r="M16" i="14"/>
  <c r="H43" i="14" s="1"/>
  <c r="M18" i="14"/>
  <c r="H45" i="14" s="1"/>
  <c r="G38" i="14"/>
  <c r="F47" i="14" l="1"/>
  <c r="F39" i="16" l="1"/>
  <c r="E39" i="16"/>
  <c r="D39" i="16"/>
  <c r="C39" i="16"/>
  <c r="B39" i="16"/>
  <c r="F37" i="16"/>
  <c r="E37" i="16"/>
  <c r="D37" i="16"/>
  <c r="C37" i="16"/>
  <c r="B37" i="16"/>
  <c r="F36" i="16"/>
  <c r="E36" i="16"/>
  <c r="D36" i="16"/>
  <c r="C36" i="16"/>
  <c r="B36" i="16"/>
  <c r="F35" i="16"/>
  <c r="E35" i="16"/>
  <c r="D35" i="16"/>
  <c r="C35" i="16"/>
  <c r="B35" i="16"/>
  <c r="F33" i="16"/>
  <c r="E33" i="16"/>
  <c r="D33" i="16"/>
  <c r="C33" i="16"/>
  <c r="B33" i="16"/>
  <c r="F32" i="16"/>
  <c r="E32" i="16"/>
  <c r="D32" i="16"/>
  <c r="C32" i="16"/>
  <c r="B32" i="16"/>
  <c r="F31" i="16"/>
  <c r="E31" i="16"/>
  <c r="D31" i="16"/>
  <c r="C31" i="16"/>
  <c r="B31" i="16"/>
  <c r="F30" i="16"/>
  <c r="E30" i="16"/>
  <c r="D30" i="16"/>
  <c r="C30" i="16"/>
  <c r="B30" i="16"/>
  <c r="F29" i="16"/>
  <c r="E29" i="16"/>
  <c r="D29" i="16"/>
  <c r="C29" i="16"/>
  <c r="B29" i="16"/>
  <c r="G18" i="16"/>
  <c r="F18" i="16"/>
  <c r="E18" i="16"/>
  <c r="H18" i="16" s="1"/>
  <c r="J18" i="16" s="1"/>
  <c r="I39" i="16" s="1"/>
  <c r="G16" i="16"/>
  <c r="F16" i="16"/>
  <c r="E16" i="16"/>
  <c r="G15" i="16"/>
  <c r="F15" i="16"/>
  <c r="E15" i="16"/>
  <c r="G14" i="16"/>
  <c r="F14" i="16"/>
  <c r="E14" i="16"/>
  <c r="G12" i="16"/>
  <c r="F12" i="16"/>
  <c r="H12" i="16" s="1"/>
  <c r="J12" i="16" s="1"/>
  <c r="I33" i="16" s="1"/>
  <c r="E12" i="16"/>
  <c r="G11" i="16"/>
  <c r="F11" i="16"/>
  <c r="E11" i="16"/>
  <c r="G10" i="16"/>
  <c r="F10" i="16"/>
  <c r="E10" i="16"/>
  <c r="G9" i="16"/>
  <c r="F9" i="16"/>
  <c r="E9" i="16"/>
  <c r="G8" i="16"/>
  <c r="F8" i="16"/>
  <c r="E8" i="16"/>
  <c r="F39" i="15"/>
  <c r="E39" i="15"/>
  <c r="D39" i="15"/>
  <c r="C39" i="15"/>
  <c r="B39" i="15"/>
  <c r="F37" i="15"/>
  <c r="E37" i="15"/>
  <c r="D37" i="15"/>
  <c r="C37" i="15"/>
  <c r="B37" i="15"/>
  <c r="F36" i="15"/>
  <c r="E36" i="15"/>
  <c r="D36" i="15"/>
  <c r="C36" i="15"/>
  <c r="B36" i="15"/>
  <c r="F35" i="15"/>
  <c r="E35" i="15"/>
  <c r="D35" i="15"/>
  <c r="C35" i="15"/>
  <c r="B35" i="15"/>
  <c r="F33" i="15"/>
  <c r="E33" i="15"/>
  <c r="D33" i="15"/>
  <c r="C33" i="15"/>
  <c r="B33" i="15"/>
  <c r="F32" i="15"/>
  <c r="E32" i="15"/>
  <c r="D32" i="15"/>
  <c r="C32" i="15"/>
  <c r="B32" i="15"/>
  <c r="F31" i="15"/>
  <c r="E31" i="15"/>
  <c r="D31" i="15"/>
  <c r="C31" i="15"/>
  <c r="B31" i="15"/>
  <c r="F30" i="15"/>
  <c r="E30" i="15"/>
  <c r="D30" i="15"/>
  <c r="C30" i="15"/>
  <c r="B30" i="15"/>
  <c r="F29" i="15"/>
  <c r="E29" i="15"/>
  <c r="D29" i="15"/>
  <c r="C29" i="15"/>
  <c r="B29" i="15"/>
  <c r="I18" i="15"/>
  <c r="H18" i="15"/>
  <c r="G18" i="15"/>
  <c r="F18" i="15"/>
  <c r="I16" i="15"/>
  <c r="H16" i="15"/>
  <c r="G16" i="15"/>
  <c r="F16" i="15"/>
  <c r="I15" i="15"/>
  <c r="H15" i="15"/>
  <c r="G15" i="15"/>
  <c r="F15" i="15"/>
  <c r="I14" i="15"/>
  <c r="H14" i="15"/>
  <c r="G14" i="15"/>
  <c r="F14" i="15"/>
  <c r="I12" i="15"/>
  <c r="H12" i="15"/>
  <c r="G12" i="15"/>
  <c r="F12" i="15"/>
  <c r="I11" i="15"/>
  <c r="H11" i="15"/>
  <c r="G11" i="15"/>
  <c r="F11" i="15"/>
  <c r="I10" i="15"/>
  <c r="H10" i="15"/>
  <c r="G10" i="15"/>
  <c r="F10" i="15"/>
  <c r="I9" i="15"/>
  <c r="H9" i="15"/>
  <c r="G9" i="15"/>
  <c r="F9" i="15"/>
  <c r="I8" i="15"/>
  <c r="H8" i="15"/>
  <c r="G8" i="15"/>
  <c r="F8" i="15"/>
  <c r="H15" i="16" l="1"/>
  <c r="G36" i="16" s="1"/>
  <c r="H8" i="16"/>
  <c r="J8" i="16" s="1"/>
  <c r="I29" i="16" s="1"/>
  <c r="H10" i="16"/>
  <c r="G31" i="16" s="1"/>
  <c r="H16" i="16"/>
  <c r="I16" i="16" s="1"/>
  <c r="H37" i="16" s="1"/>
  <c r="H14" i="16"/>
  <c r="H9" i="16"/>
  <c r="I9" i="16" s="1"/>
  <c r="H30" i="16" s="1"/>
  <c r="H11" i="16"/>
  <c r="G32" i="16" s="1"/>
  <c r="J9" i="15"/>
  <c r="J11" i="15"/>
  <c r="J14" i="15"/>
  <c r="K14" i="15" s="1"/>
  <c r="H35" i="15" s="1"/>
  <c r="J15" i="15"/>
  <c r="G36" i="15" s="1"/>
  <c r="J16" i="15"/>
  <c r="J18" i="15"/>
  <c r="J8" i="15"/>
  <c r="L8" i="15" s="1"/>
  <c r="I29" i="15" s="1"/>
  <c r="J10" i="15"/>
  <c r="L10" i="15" s="1"/>
  <c r="I31" i="15" s="1"/>
  <c r="J12" i="15"/>
  <c r="J16" i="16"/>
  <c r="I37" i="16" s="1"/>
  <c r="I14" i="16"/>
  <c r="H35" i="16" s="1"/>
  <c r="G35" i="16"/>
  <c r="J14" i="16"/>
  <c r="I35" i="16" s="1"/>
  <c r="G30" i="16"/>
  <c r="I11" i="16"/>
  <c r="H32" i="16" s="1"/>
  <c r="G29" i="16"/>
  <c r="G39" i="16"/>
  <c r="I8" i="16"/>
  <c r="H29" i="16" s="1"/>
  <c r="I10" i="16"/>
  <c r="H31" i="16" s="1"/>
  <c r="I12" i="16"/>
  <c r="H33" i="16" s="1"/>
  <c r="I15" i="16"/>
  <c r="H36" i="16" s="1"/>
  <c r="I18" i="16"/>
  <c r="H39" i="16" s="1"/>
  <c r="G33" i="16"/>
  <c r="J10" i="16"/>
  <c r="I31" i="16" s="1"/>
  <c r="J15" i="16"/>
  <c r="I36" i="16" s="1"/>
  <c r="L9" i="15"/>
  <c r="I30" i="15" s="1"/>
  <c r="G30" i="15"/>
  <c r="K9" i="15"/>
  <c r="H30" i="15" s="1"/>
  <c r="K10" i="15"/>
  <c r="H31" i="15" s="1"/>
  <c r="L11" i="15"/>
  <c r="I32" i="15" s="1"/>
  <c r="K11" i="15"/>
  <c r="H32" i="15" s="1"/>
  <c r="G32" i="15"/>
  <c r="L12" i="15"/>
  <c r="I33" i="15" s="1"/>
  <c r="G33" i="15"/>
  <c r="K12" i="15"/>
  <c r="H33" i="15" s="1"/>
  <c r="G35" i="15"/>
  <c r="L16" i="15"/>
  <c r="I37" i="15" s="1"/>
  <c r="G37" i="15"/>
  <c r="K16" i="15"/>
  <c r="H37" i="15" s="1"/>
  <c r="L18" i="15"/>
  <c r="I39" i="15" s="1"/>
  <c r="K18" i="15"/>
  <c r="H39" i="15" s="1"/>
  <c r="G39" i="15"/>
  <c r="B18" i="28"/>
  <c r="H17" i="28"/>
  <c r="H16" i="28"/>
  <c r="H11" i="28"/>
  <c r="H10" i="28"/>
  <c r="H9" i="28" s="1"/>
  <c r="H8" i="28"/>
  <c r="H6" i="28" s="1"/>
  <c r="H7" i="28"/>
  <c r="G37" i="16" l="1"/>
  <c r="J11" i="16"/>
  <c r="I32" i="16" s="1"/>
  <c r="J9" i="16"/>
  <c r="I30" i="16" s="1"/>
  <c r="L14" i="15"/>
  <c r="I35" i="15" s="1"/>
  <c r="K8" i="15"/>
  <c r="H29" i="15" s="1"/>
  <c r="F41" i="15" s="1"/>
  <c r="G29" i="15"/>
  <c r="L15" i="15"/>
  <c r="I36" i="15" s="1"/>
  <c r="K15" i="15"/>
  <c r="H36" i="15" s="1"/>
  <c r="G31" i="15"/>
  <c r="F41" i="16"/>
  <c r="H15" i="28"/>
  <c r="H18" i="28" l="1"/>
  <c r="H19" i="28" s="1"/>
</calcChain>
</file>

<file path=xl/sharedStrings.xml><?xml version="1.0" encoding="utf-8"?>
<sst xmlns="http://schemas.openxmlformats.org/spreadsheetml/2006/main" count="395" uniqueCount="165">
  <si>
    <t>ภาระงาน</t>
  </si>
  <si>
    <t>คะแนน</t>
  </si>
  <si>
    <r>
      <t xml:space="preserve">        </t>
    </r>
    <r>
      <rPr>
        <b/>
        <u/>
        <sz val="14"/>
        <color theme="1"/>
        <rFont val="Angsana New"/>
        <family val="1"/>
      </rPr>
      <t>ตอนที่  3</t>
    </r>
    <r>
      <rPr>
        <b/>
        <sz val="14"/>
        <color theme="1"/>
        <rFont val="Angsana New"/>
        <family val="1"/>
      </rPr>
      <t xml:space="preserve">  ข้อมูลการปฏิบัติราชการ</t>
    </r>
  </si>
  <si>
    <t>3.2  การมีส่วนร่วมงานด้านประกันคุณภาพ/5 ส……………………………………………………………………………………………………………..</t>
  </si>
  <si>
    <t>3.3  ความต้องการพัฒนาตนเอง………………………………………………………………………………………………………………………………</t>
  </si>
  <si>
    <t>3.4  ข้อเสนอแนะสำหรับหน่วยงาน……………………………………………………………………………………………………………………………</t>
  </si>
  <si>
    <t>คะแนนประเมิน</t>
  </si>
  <si>
    <t>รวม</t>
  </si>
  <si>
    <t xml:space="preserve">     3.1.2  การเข้าร่วมประชุมสัมมนา /ประชุมวิชาการ/เมื่อวันที่……………………………………………………………………………………..</t>
  </si>
  <si>
    <t xml:space="preserve">     3.1.3  การทำวิจัยเรื่อง……………………………………………………………………………………………………………………………..</t>
  </si>
  <si>
    <t xml:space="preserve">     3.1.4  การดูงานที่………………………………………………………………………………………………………………………………..</t>
  </si>
  <si>
    <t xml:space="preserve">     3.1.5  การทำงานภายใต้คำแนะนำและการกำกับดูแลเรื่อง………………………………………………………………………………………               </t>
  </si>
  <si>
    <t xml:space="preserve">     3.1.6  การระดมสมองร่วมกันเพื่อพัฒนาระบบการทำงานหัวข้อ…………………………………………………………………………………</t>
  </si>
  <si>
    <t xml:space="preserve">    3.1.7   อื่น ๆ  ………………………………………………………………………………………………………………………………………</t>
  </si>
  <si>
    <r>
      <t>ตอนที่ 1</t>
    </r>
    <r>
      <rPr>
        <b/>
        <sz val="16"/>
        <color theme="1"/>
        <rFont val="Angsana New"/>
        <family val="1"/>
      </rPr>
      <t xml:space="preserve">    ประวัติส่วนตัว</t>
    </r>
  </si>
  <si>
    <t>เป้าหมาย/ผลสัมฤทธิ์</t>
  </si>
  <si>
    <t>ผลการปฏิบัติงาน</t>
  </si>
  <si>
    <t>2.1 ภาระงานตามข้อตกลง  (กรอกเมื่อเริ่มรอบการประเมินในแต่ละครั้ง)</t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</si>
  <si>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2.1 </t>
    </r>
    <r>
      <rPr>
        <sz val="14"/>
        <color theme="1"/>
        <rFont val="Angsana New"/>
        <family val="1"/>
      </rPr>
      <t>เป็นความจริง</t>
    </r>
  </si>
  <si>
    <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</si>
  <si>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t xml:space="preserve">                             (…………………………………….….)</t>
  </si>
  <si>
    <r>
      <t xml:space="preserve">  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</si>
  <si>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r>
      <t xml:space="preserve">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</si>
  <si>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t xml:space="preserve">    3.1  ข้อมูลการพัฒนาตนเอง</t>
  </si>
  <si>
    <t xml:space="preserve">      3.1.1   การศึกษาต่อตั้งแต่วันที่…………………………………………………..ถึง……………………………………………………………</t>
  </si>
  <si>
    <r>
      <t xml:space="preserve">ตอนที่ </t>
    </r>
    <r>
      <rPr>
        <b/>
        <u/>
        <sz val="14"/>
        <color theme="1"/>
        <rFont val="Cordia New"/>
        <family val="2"/>
      </rPr>
      <t>2</t>
    </r>
    <r>
      <rPr>
        <sz val="14"/>
        <color theme="1"/>
        <rFont val="Cordia New"/>
        <family val="2"/>
      </rPr>
      <t xml:space="preserve">   </t>
    </r>
    <r>
      <rPr>
        <b/>
        <sz val="14"/>
        <color theme="1"/>
        <rFont val="Angsana New"/>
        <family val="1"/>
      </rPr>
      <t xml:space="preserve">ข้อตกลงภาระงาน และการรายงานผลการปฏิบัติงาน </t>
    </r>
    <r>
      <rPr>
        <b/>
        <sz val="14"/>
        <color theme="1"/>
        <rFont val="Cordia New"/>
        <family val="2"/>
      </rPr>
      <t>(</t>
    </r>
    <r>
      <rPr>
        <b/>
        <sz val="14"/>
        <color theme="1"/>
        <rFont val="Angsana New"/>
        <family val="1"/>
      </rPr>
      <t>ผู้รับการประเมินกรอก</t>
    </r>
    <r>
      <rPr>
        <b/>
        <sz val="14"/>
        <color theme="1"/>
        <rFont val="Cordia New"/>
        <family val="2"/>
      </rPr>
      <t xml:space="preserve">) </t>
    </r>
  </si>
  <si>
    <r>
      <t>1.1</t>
    </r>
    <r>
      <rPr>
        <sz val="14"/>
        <color theme="1"/>
        <rFont val="Angsana New"/>
        <family val="1"/>
      </rPr>
      <t>.........................................</t>
    </r>
  </si>
  <si>
    <r>
      <t>1.2</t>
    </r>
    <r>
      <rPr>
        <sz val="14"/>
        <color theme="1"/>
        <rFont val="Angsana New"/>
        <family val="1"/>
      </rPr>
      <t>...........................................</t>
    </r>
  </si>
  <si>
    <t xml:space="preserve">                                                                 </t>
  </si>
  <si>
    <r>
      <t xml:space="preserve">2.  </t>
    </r>
    <r>
      <rPr>
        <b/>
        <sz val="14"/>
        <color theme="1"/>
        <rFont val="Angsana New"/>
        <family val="1"/>
      </rPr>
      <t xml:space="preserve">งานพัฒนา </t>
    </r>
    <r>
      <rPr>
        <b/>
        <sz val="14"/>
        <color theme="1"/>
        <rFont val="Cordia New"/>
        <family val="2"/>
      </rPr>
      <t xml:space="preserve">………..% </t>
    </r>
    <r>
      <rPr>
        <b/>
        <vertAlign val="superscript"/>
        <sz val="14"/>
        <color theme="1"/>
        <rFont val="Angsana New"/>
        <family val="1"/>
      </rPr>
      <t>2</t>
    </r>
  </si>
  <si>
    <r>
      <t>2.1</t>
    </r>
    <r>
      <rPr>
        <sz val="14"/>
        <color theme="1"/>
        <rFont val="Angsana New"/>
        <family val="1"/>
      </rPr>
      <t>................................................</t>
    </r>
  </si>
  <si>
    <r>
      <t>2.2</t>
    </r>
    <r>
      <rPr>
        <sz val="14"/>
        <color theme="1"/>
        <rFont val="Angsana New"/>
        <family val="1"/>
      </rPr>
      <t>.................................................</t>
    </r>
  </si>
  <si>
    <r>
      <t>3.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 xml:space="preserve">ภาระงานที่ส่วนงานกำหนด </t>
    </r>
    <r>
      <rPr>
        <b/>
        <sz val="14"/>
        <color theme="1"/>
        <rFont val="Cordia New"/>
        <family val="2"/>
      </rPr>
      <t xml:space="preserve"> </t>
    </r>
    <r>
      <rPr>
        <b/>
        <vertAlign val="superscript"/>
        <sz val="14"/>
        <color theme="1"/>
        <rFont val="Angsana New"/>
        <family val="1"/>
      </rPr>
      <t>3</t>
    </r>
  </si>
  <si>
    <r>
      <t>3.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 xml:space="preserve">ภาระงานที่ส่วนงานกำหนด </t>
    </r>
    <r>
      <rPr>
        <b/>
        <sz val="14"/>
        <color theme="1"/>
        <rFont val="Cordia New"/>
        <family val="2"/>
      </rPr>
      <t xml:space="preserve"> </t>
    </r>
  </si>
  <si>
    <r>
      <t xml:space="preserve">2.1 </t>
    </r>
    <r>
      <rPr>
        <sz val="14"/>
        <color theme="1"/>
        <rFont val="Angsana New"/>
        <family val="1"/>
      </rPr>
      <t xml:space="preserve">ภาระงานตามข้อตกลง  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กรอกเมื่อเริ่มรอบการประเมินในแต่ละครั้ง</t>
    </r>
    <r>
      <rPr>
        <sz val="14"/>
        <color theme="1"/>
        <rFont val="Cordia New"/>
        <family val="2"/>
      </rPr>
      <t>)</t>
    </r>
  </si>
  <si>
    <t xml:space="preserve">                            (………………………………………….)</t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</si>
  <si>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2.2 </t>
    </r>
    <r>
      <rPr>
        <sz val="14"/>
        <color theme="1"/>
        <rFont val="Angsana New"/>
        <family val="1"/>
      </rPr>
      <t>เป็นความจริงและได้แนบ</t>
    </r>
  </si>
  <si>
    <t>เอกสารเพื่อประกอบการประเมินแล้ว</t>
  </si>
  <si>
    <t xml:space="preserve">                             (………………………………………….)</t>
  </si>
  <si>
    <t xml:space="preserve">                               (………………………………….…….)</t>
  </si>
  <si>
    <r>
      <t>หมายเหตุ</t>
    </r>
    <r>
      <rPr>
        <sz val="14"/>
        <color theme="1"/>
        <rFont val="Angsana New"/>
        <family val="1"/>
      </rPr>
      <t xml:space="preserve">  </t>
    </r>
    <r>
      <rPr>
        <sz val="14"/>
        <color theme="1"/>
        <rFont val="Cordia New"/>
        <family val="2"/>
      </rPr>
      <t xml:space="preserve">  </t>
    </r>
  </si>
  <si>
    <t>เอกสารอ้างอิง/ข้อมูลอ้างอิง</t>
  </si>
  <si>
    <r>
      <t>1.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Angsana New"/>
        <family val="1"/>
      </rPr>
      <t>งานประจำ</t>
    </r>
    <r>
      <rPr>
        <b/>
        <sz val="14"/>
        <color theme="1"/>
        <rFont val="Cordia New"/>
        <family val="2"/>
      </rPr>
      <t>………%</t>
    </r>
    <r>
      <rPr>
        <b/>
        <vertAlign val="superscript"/>
        <sz val="14"/>
        <color theme="1"/>
        <rFont val="Angsana New"/>
        <family val="1"/>
      </rPr>
      <t>1</t>
    </r>
  </si>
  <si>
    <r>
      <t>3.</t>
    </r>
    <r>
      <rPr>
        <sz val="14"/>
        <color theme="1"/>
        <rFont val="Cordia New"/>
        <family val="2"/>
      </rPr>
      <t>1</t>
    </r>
    <r>
      <rPr>
        <sz val="14"/>
        <color theme="1"/>
        <rFont val="Angsana New"/>
        <family val="1"/>
      </rPr>
      <t xml:space="preserve"> ตามประกาศของส่วนงาน........%</t>
    </r>
  </si>
  <si>
    <t>3.1.1.....................................................</t>
  </si>
  <si>
    <t>3.1.2.....................................................</t>
  </si>
  <si>
    <r>
      <t>ตอนที่  5</t>
    </r>
    <r>
      <rPr>
        <sz val="13"/>
        <color theme="1"/>
        <rFont val="Angsana New"/>
        <family val="1"/>
      </rPr>
      <t xml:space="preserve">    </t>
    </r>
    <r>
      <rPr>
        <b/>
        <sz val="13"/>
        <color theme="1"/>
        <rFont val="Angsana New"/>
        <family val="1"/>
      </rPr>
      <t xml:space="preserve">การประเมินผลสัมฤทธิ์ของงานตามข้อตกลงในการปฏิบัติงานสายสนับสนุน           ข้าราชการ           พนักงานมหาวิทยาลัย          พนักงานเงินรายได้   </t>
    </r>
  </si>
  <si>
    <t>ภาระงานตามข้อตกลง</t>
  </si>
  <si>
    <t>สัดส่วนร้อยละ</t>
  </si>
  <si>
    <t>ปริมาณและคุณภาพของงาน (ผู้ประเมินกรอกคะแนนได้ตามช่วงที่กำหนด)</t>
  </si>
  <si>
    <t>ผลคะแนน</t>
  </si>
  <si>
    <t>ต้องแก้ไข</t>
  </si>
  <si>
    <t>(น้อยกว่า60)</t>
  </si>
  <si>
    <t>1. งานประจำ........... คะแนน (40-70 %)</t>
  </si>
  <si>
    <t>2. งานพัฒนา …...... คะแนน (10-40 %)</t>
  </si>
  <si>
    <t>สรุปคะแนนผลสัมฤทธิ์ของงานร้อยละ</t>
  </si>
  <si>
    <t xml:space="preserve"> 3.1 ตามประกาศของส่วนงาน</t>
  </si>
  <si>
    <t>ปรับปรุง</t>
  </si>
  <si>
    <t>(60-69.99)</t>
  </si>
  <si>
    <t xml:space="preserve"> (70-79.99)</t>
  </si>
  <si>
    <t>ดี</t>
  </si>
  <si>
    <t xml:space="preserve">ดีมาก    </t>
  </si>
  <si>
    <t>(80-89.99)</t>
  </si>
  <si>
    <t xml:space="preserve">ดีเด่น         </t>
  </si>
  <si>
    <t>(90-100)</t>
  </si>
  <si>
    <t>(สัดส่วนคะแนน x คะแนนระดับคุณภาพงาน)</t>
  </si>
  <si>
    <t xml:space="preserve">Competencies (รายการสมรรถนะ) </t>
  </si>
  <si>
    <t>กรุณากรอกคะแนนประเมิน  (1 - 5 คะแนน)</t>
  </si>
  <si>
    <t>คะแนนประเมินที่ได้</t>
  </si>
  <si>
    <t>ช่องว่าง</t>
  </si>
  <si>
    <t>ประธาน</t>
  </si>
  <si>
    <t>กรรมการ 1</t>
  </si>
  <si>
    <t>กรรมการ 2</t>
  </si>
  <si>
    <t>กรรมการ 3</t>
  </si>
  <si>
    <t>กรรมการ 4</t>
  </si>
  <si>
    <t>ค่าเฉลี่ย</t>
  </si>
  <si>
    <t>ร้อยละ</t>
  </si>
  <si>
    <t>สมรรถนะ</t>
  </si>
  <si>
    <t>P:Professionalism (ความเป็นมืออาชีพ)</t>
  </si>
  <si>
    <t>1.  Accountability  (ความรับผิดชอบ )</t>
  </si>
  <si>
    <t>2.  Integrity (ความซื่อสัตย์)</t>
  </si>
  <si>
    <t>3.  Agility (ความกระตือรือร้น พร้อมปรับเปลี่ยน)</t>
  </si>
  <si>
    <t xml:space="preserve">4.  Innovation (ความคิดสร้างสรรค์ในการพัฒนางาน) </t>
  </si>
  <si>
    <t>5.  Management (การบริหารจัดการ)</t>
  </si>
  <si>
    <t>S:Social Responsibility (ความรับผิดชอบต่อสังคม)</t>
  </si>
  <si>
    <t>6.Customer Oriented (การมุ่งเน้นผู้รับบริการ)</t>
  </si>
  <si>
    <t>7. Value Resource Utilization (การใช้ทรัพยากรคุ้มค่า)</t>
  </si>
  <si>
    <t>8. Volunteering Spirit (การมีจิตอาสา)</t>
  </si>
  <si>
    <t>U:Unity (รู้รักสามัคคี)</t>
  </si>
  <si>
    <t>9. Teamwork (การทำงานเป็นทีม)</t>
  </si>
  <si>
    <t>ตำแหน่ง................................................................................................</t>
  </si>
  <si>
    <t>สังกัด .................................................................................................</t>
  </si>
  <si>
    <t>Competencies (รายการสมรรถนะ) (1)</t>
  </si>
  <si>
    <t>ระดับผลการประเมิน (2)</t>
  </si>
  <si>
    <t>ต้องปรับปรุง</t>
  </si>
  <si>
    <t>น้อยกว่าความคาดหวัง</t>
  </si>
  <si>
    <t>ได้ตามความคาดหวัง</t>
  </si>
  <si>
    <t>สูงกว่าความคาดหวัง</t>
  </si>
  <si>
    <t>โดดเด่น</t>
  </si>
  <si>
    <t>จำนวนกรรมการ*</t>
  </si>
  <si>
    <t>(3)</t>
  </si>
  <si>
    <t>(4)</t>
  </si>
  <si>
    <t>(5)</t>
  </si>
  <si>
    <t xml:space="preserve"> สรุปคะแนนประเมินพฤติกรรมการปฏิบัติงาน =</t>
  </si>
  <si>
    <t>คะแนนประเมินรวม x ค่าถ่วงน้ำหนัก (20 คะแนน)</t>
  </si>
  <si>
    <t>=</t>
  </si>
  <si>
    <t>จำนวนรายการ x 100</t>
  </si>
  <si>
    <t>หมายเหตุ</t>
  </si>
  <si>
    <t>1.คอลัมb-f ใส่คะแนน 1,2,3,4,5</t>
  </si>
  <si>
    <t>2.ให้กรรมการใส่ข้อมูลตาราง 1 แล้วระบบคำนวณให้พร้อมทั้ง link ไปตารางที่ 2 (พิมพ์รายงาน)</t>
  </si>
  <si>
    <r>
      <t>ขื่อ...................................................................................</t>
    </r>
    <r>
      <rPr>
        <u/>
        <sz val="14"/>
        <color theme="1"/>
        <rFont val="AngsanaUPC"/>
        <family val="1"/>
      </rPr>
      <t xml:space="preserve">                                                                  </t>
    </r>
  </si>
  <si>
    <r>
      <t xml:space="preserve">                        แบบข้อตกลงและแบบประเมินผลการปฏิบัติงานเพื่อการพัฒนาบุคลากรและการเลื่อนเงินเดือน  </t>
    </r>
    <r>
      <rPr>
        <b/>
        <sz val="16"/>
        <color theme="1"/>
        <rFont val="Cordia New"/>
        <family val="2"/>
      </rPr>
      <t xml:space="preserve">                     </t>
    </r>
    <r>
      <rPr>
        <b/>
        <sz val="16"/>
        <color theme="1"/>
        <rFont val="Angsana New"/>
        <family val="1"/>
      </rPr>
      <t xml:space="preserve"> แบบ ป.2 (24 พ.ค.64)</t>
    </r>
  </si>
  <si>
    <r>
      <t xml:space="preserve">          สำหรับข้าราชการ /พนักงานมหาวิทยาลัย/พนักงานเงินรายได้ สายสนับสนุน</t>
    </r>
    <r>
      <rPr>
        <b/>
        <sz val="16"/>
        <color theme="1"/>
        <rFont val="Cordia New"/>
        <family val="2"/>
      </rPr>
      <t xml:space="preserve">  </t>
    </r>
    <r>
      <rPr>
        <b/>
        <sz val="16"/>
        <color theme="1"/>
        <rFont val="Angsana New"/>
        <family val="1"/>
      </rPr>
      <t>มหาวิทยาลัยสงขลานครินทร์</t>
    </r>
  </si>
  <si>
    <r>
      <t>1.1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Angsana New"/>
        <family val="1"/>
      </rPr>
      <t>ชื่อผู้รับการประเมิน ………………..………………………………ภาควิชา………………………..คณะ/หน่วยงาน…………………...................</t>
    </r>
  </si>
  <si>
    <t>1.2 รอบประเมินประจำปี…………………….</t>
  </si>
  <si>
    <t xml:space="preserve">         (1)  ข้าราชการตั้งแต่   [   ]    ครั้งที่ 1   วันที่   1 มิถุนายน ……...... ถึงวันที่  30 พฤศจิกายน   ................</t>
  </si>
  <si>
    <t xml:space="preserve">                                                 [   ]    ครั้งที่ 2   วันที่   1 ธันวาคม ...........ถึงวันที่  31 พฤษภาคม  …….......</t>
  </si>
  <si>
    <t>(2) พนักงานมหาวิทยาลัย/พนักงานเงินรายได้ ตั้งแต่   [   ]    วันที่   1 มิถุนายน ... …  ถึงวันที่  31 พฤษภาคม   ........</t>
  </si>
  <si>
    <t>อ้างอิง</t>
  </si>
  <si>
    <t xml:space="preserve">                   และที่แก้ไขเพิ่มเติม (ฉบับที่ 2) พ.ศ.2563</t>
  </si>
  <si>
    <t xml:space="preserve">                   (ฉบับที่ 3) พ.ศ.2563 (ฉบับที่ 4) พ.ศ.2564</t>
  </si>
  <si>
    <t>1.3   ตำแหน่ง       ............................................................................................ระดับ................................................................</t>
  </si>
  <si>
    <t xml:space="preserve">            (1)  ประกาศมหาวิทยาลัยฯ เรื่องหลักเกณฑ์และวิธีการประเมินผลการปฏิบัติราชการฯ ของข้าราชการพลเรือนในสถาบันอุดมศึกษา พ.ศ.2563</t>
  </si>
  <si>
    <t xml:space="preserve">            (2)  ประกาศมหาวิทยาลัยฯ เรื่องหลักเกณฑ์และวิธีการประเมินผลการปฏิบัติงานฯ ของพนักงานมหาวิทยาลัย พ.ศ.2563 และที่แก้ไขเพิ่มเติม (ฉบับที่ 2) พ.ศ.2563</t>
  </si>
  <si>
    <t>2.2     การรายงานผลการปฎิบัติงานตามข้อตกลง (กรอกก่อนสิ้นสุดรอบการประเมิน)</t>
  </si>
  <si>
    <r>
      <t>2.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Angsana New"/>
        <family val="1"/>
      </rPr>
      <t>งานประจำ</t>
    </r>
    <r>
      <rPr>
        <b/>
        <sz val="14"/>
        <color theme="1"/>
        <rFont val="Cordia New"/>
        <family val="2"/>
      </rPr>
      <t>………</t>
    </r>
  </si>
  <si>
    <r>
      <t xml:space="preserve">2.  </t>
    </r>
    <r>
      <rPr>
        <b/>
        <sz val="14"/>
        <color theme="1"/>
        <rFont val="Angsana New"/>
        <family val="1"/>
      </rPr>
      <t xml:space="preserve">งานพัฒนา </t>
    </r>
    <r>
      <rPr>
        <b/>
        <sz val="14"/>
        <color theme="1"/>
        <rFont val="Cordia New"/>
        <family val="2"/>
      </rPr>
      <t>………..</t>
    </r>
  </si>
  <si>
    <r>
      <t>3.</t>
    </r>
    <r>
      <rPr>
        <sz val="14"/>
        <color theme="1"/>
        <rFont val="Cordia New"/>
        <family val="2"/>
      </rPr>
      <t>1</t>
    </r>
    <r>
      <rPr>
        <sz val="14"/>
        <color theme="1"/>
        <rFont val="Angsana New"/>
        <family val="1"/>
      </rPr>
      <t xml:space="preserve"> ตามประกาศของส่วนงาน........</t>
    </r>
  </si>
  <si>
    <r>
      <t xml:space="preserve">2.2 การรายงานผลการปฎิบัติงานตามข้อตกลง 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กรอกก่อนสิ้นสุดรอบ</t>
    </r>
    <r>
      <rPr>
        <b/>
        <sz val="14"/>
        <color theme="1"/>
        <rFont val="Angsana New"/>
        <family val="1"/>
      </rPr>
      <t>การประเมิน</t>
    </r>
    <r>
      <rPr>
        <b/>
        <sz val="14"/>
        <color theme="1"/>
        <rFont val="Cordia New"/>
        <family val="2"/>
      </rPr>
      <t>)</t>
    </r>
  </si>
  <si>
    <r>
      <t xml:space="preserve">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</si>
  <si>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r>
      <t xml:space="preserve">   </t>
    </r>
    <r>
      <rPr>
        <sz val="14"/>
        <color theme="1"/>
        <rFont val="Cordia New"/>
        <family val="2"/>
      </rPr>
      <t xml:space="preserve">1. </t>
    </r>
    <r>
      <rPr>
        <sz val="14"/>
        <color theme="1"/>
        <rFont val="Angsana New"/>
        <family val="1"/>
      </rPr>
      <t>ภาระงานเป็นข้อตกลงร่วมกันระหว่างผู้รับการประเมินกับผู้บังคับบัญชาชั้นต้นที่ใช้ประกอบการประเมินผลการปฏิบัติงาน</t>
    </r>
  </si>
  <si>
    <t xml:space="preserve">    2. ตอนที่ 2 ให้ผู้รับการประเมินกรอกรายละเอียดในส่วน 2.1 ต้นรอบประเมิน และให้กรอกผลการปฏิบัติงานในส่วนที่ 2.2 ก่อนสิ้นสุดรอบการประเมิน</t>
  </si>
  <si>
    <t>ตารางคำนวณคะแนนประเมิน Competency (ตารางที่ 2)</t>
  </si>
  <si>
    <t>ประธานและกรรมการฯ รวม 4 คน</t>
  </si>
  <si>
    <t>ประธานและกรรมการฯ รวม 3 คน</t>
  </si>
  <si>
    <t>แผนพัฒนารายบุคคล</t>
  </si>
  <si>
    <t>ช่องว่างสมรรถนะ</t>
  </si>
  <si>
    <t>วิธีการพัฒนา</t>
  </si>
  <si>
    <t>ระยะเวลา</t>
  </si>
  <si>
    <t>(4.1) รับรองการประเมินผลส่วนพฤติกรรมการปฏิบัติงาน</t>
  </si>
  <si>
    <t xml:space="preserve">                                                                       (4.2) รับทราบผลการประเมินพฤติกรรมการปฏิบัติงาน</t>
  </si>
  <si>
    <t xml:space="preserve">ลงชื่อ............................................................  ผู้รับการประเมิน                                   </t>
  </si>
  <si>
    <t xml:space="preserve">                                (……………………………………….)                                                                                </t>
  </si>
  <si>
    <t xml:space="preserve">                  วันที่.......................................................                                                                          </t>
  </si>
  <si>
    <t>1.1........................</t>
  </si>
  <si>
    <t>1.2  ............................</t>
  </si>
  <si>
    <t>2.1 ...................</t>
  </si>
  <si>
    <t>2.2 ..........................</t>
  </si>
  <si>
    <r>
      <t>3. ภาระงานที่ส่วนงานกำหนด ฯ</t>
    </r>
    <r>
      <rPr>
        <sz val="12"/>
        <color theme="1"/>
        <rFont val="Angsana New"/>
        <family val="1"/>
      </rPr>
      <t xml:space="preserve">    สัดส่วน 20 % (16 คะแนน)  </t>
    </r>
  </si>
  <si>
    <t>3.1.1       ...................</t>
  </si>
  <si>
    <t>3.1.2       ............................</t>
  </si>
  <si>
    <t>(5.1) รับรองการประเมินผลการปฏิบัติงานส่วนผลสัมฤทธิ์ของงาน</t>
  </si>
  <si>
    <t>(5.2) รับทราบผลการประเมินผลสัมฤทธิ์ของงาน</t>
  </si>
  <si>
    <t xml:space="preserve">                                         ลงชื่อ............................................................  ผู้รับการประเมิน                                   </t>
  </si>
  <si>
    <t xml:space="preserve">                                                                      (……………………………………….)                                                                                </t>
  </si>
  <si>
    <t xml:space="preserve">                                                               วันที่.......................................................                                                                          </t>
  </si>
  <si>
    <r>
      <rPr>
        <sz val="14"/>
        <color theme="1"/>
        <rFont val="TH Sarabun New"/>
        <charset val="222"/>
      </rPr>
      <t>สำหรับผู้รับการประเมิน</t>
    </r>
    <r>
      <rPr>
        <sz val="14"/>
        <color rgb="FFFF0000"/>
        <rFont val="TH Sarabun New"/>
        <family val="2"/>
      </rPr>
      <t xml:space="preserve"> (ประธานคณะกรรมการประเมินฯ เป็นผู้กรอกคะแนน)</t>
    </r>
  </si>
  <si>
    <r>
      <t xml:space="preserve">ตอนที่ 4 แบบประเมินพฤติกรรม </t>
    </r>
    <r>
      <rPr>
        <b/>
        <sz val="14"/>
        <color rgb="FFFF0000"/>
        <rFont val="AngsanaUPC"/>
        <family val="1"/>
      </rPr>
      <t xml:space="preserve"> (20 คะแนน)  </t>
    </r>
  </si>
  <si>
    <t>ค่าคาดหวัง</t>
  </si>
  <si>
    <t xml:space="preserve">                 ค่าเฉลี่ย               (คะแนนจากกรรมการ)</t>
  </si>
  <si>
    <t>(ระดับ 3 ทุก ต/น)</t>
  </si>
  <si>
    <r>
      <t xml:space="preserve">ตอนที่ 4 แบบประเมินพฤติกรรม </t>
    </r>
    <r>
      <rPr>
        <b/>
        <sz val="14"/>
        <color rgb="FFFF0000"/>
        <rFont val="AngsanaUPC"/>
        <family val="1"/>
      </rPr>
      <t>ตารางที่ 1 (20 คะแนน)    ************สำหรับคณะกรรมการประเมินฯ**********</t>
    </r>
  </si>
  <si>
    <r>
      <t xml:space="preserve">ตารางคำนวณคะแนนประเมิน Competency </t>
    </r>
    <r>
      <rPr>
        <b/>
        <sz val="14"/>
        <color rgb="FFFF0000"/>
        <rFont val="AngsanaUPC"/>
        <family val="1"/>
      </rPr>
      <t>(ตารางที่ 1)</t>
    </r>
  </si>
  <si>
    <r>
      <t xml:space="preserve">ตอนที่ 4 แบบประเมินพฤติกรรม </t>
    </r>
    <r>
      <rPr>
        <b/>
        <sz val="14"/>
        <color rgb="FFFF0000"/>
        <rFont val="AngsanaUPC"/>
        <family val="1"/>
      </rPr>
      <t>ตารางที่ 2 (20 คะแนน)   *********สำหรับประธานกรรมการประเมินฯ************</t>
    </r>
  </si>
  <si>
    <t>สำหรับ           ◻ ผู้บริหาร          ◻ ผู้ปฏิบัติงาน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</si>
</sst>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color theme="1"/>
      <name val="Tahoma"/>
      <family val="2"/>
      <scheme val="minor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4"/>
      <color theme="1"/>
      <name val="Cordia New"/>
      <family val="2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b/>
      <sz val="14"/>
      <color theme="1"/>
      <name val="Times New Roman"/>
      <family val="1"/>
    </font>
    <font>
      <b/>
      <sz val="13"/>
      <color theme="1"/>
      <name val="Angsana New"/>
      <family val="1"/>
    </font>
    <font>
      <u/>
      <sz val="14"/>
      <color theme="1"/>
      <name val="Angsana New"/>
      <family val="1"/>
    </font>
    <font>
      <sz val="13"/>
      <color theme="1"/>
      <name val="Angsana New"/>
      <family val="1"/>
    </font>
    <font>
      <sz val="12"/>
      <color theme="1"/>
      <name val="Angsana New"/>
      <family val="1"/>
    </font>
    <font>
      <b/>
      <sz val="14"/>
      <color theme="1"/>
      <name val="Cordia New"/>
      <family val="2"/>
    </font>
    <font>
      <b/>
      <sz val="16"/>
      <color theme="1"/>
      <name val="Angsana New"/>
      <family val="1"/>
    </font>
    <font>
      <b/>
      <sz val="16"/>
      <color theme="1"/>
      <name val="Cordia New"/>
      <family val="2"/>
    </font>
    <font>
      <b/>
      <u/>
      <sz val="16"/>
      <color theme="1"/>
      <name val="Angsana New"/>
      <family val="1"/>
    </font>
    <font>
      <sz val="16"/>
      <color theme="1"/>
      <name val="Angsana New"/>
      <family val="1"/>
    </font>
    <font>
      <sz val="7"/>
      <color theme="1"/>
      <name val="Times New Roman"/>
      <family val="1"/>
    </font>
    <font>
      <b/>
      <u/>
      <sz val="13"/>
      <color theme="1"/>
      <name val="Angsana New"/>
      <family val="1"/>
    </font>
    <font>
      <b/>
      <u/>
      <sz val="14"/>
      <color theme="1"/>
      <name val="Cordia New"/>
      <family val="2"/>
    </font>
    <font>
      <b/>
      <vertAlign val="superscript"/>
      <sz val="14"/>
      <color theme="1"/>
      <name val="Angsana New"/>
      <family val="1"/>
    </font>
    <font>
      <b/>
      <sz val="12"/>
      <color theme="1"/>
      <name val="Angsana New"/>
      <family val="1"/>
    </font>
    <font>
      <sz val="14"/>
      <color theme="1"/>
      <name val="Tahoma"/>
      <family val="2"/>
      <scheme val="minor"/>
    </font>
    <font>
      <sz val="10"/>
      <color theme="1"/>
      <name val="Angsana New"/>
      <family val="1"/>
    </font>
    <font>
      <u/>
      <sz val="11"/>
      <color theme="1"/>
      <name val="Tahoma"/>
      <family val="2"/>
      <scheme val="minor"/>
    </font>
    <font>
      <u/>
      <sz val="10"/>
      <color theme="1"/>
      <name val="Angsana New"/>
      <family val="1"/>
    </font>
    <font>
      <sz val="12"/>
      <color rgb="FFFF0000"/>
      <name val="Angsana New"/>
      <family val="1"/>
    </font>
    <font>
      <sz val="13"/>
      <color theme="1"/>
      <name val="TH Sarabun New"/>
      <family val="2"/>
    </font>
    <font>
      <b/>
      <sz val="13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AngsanaUPC"/>
      <family val="1"/>
    </font>
    <font>
      <b/>
      <sz val="13"/>
      <color theme="1"/>
      <name val="AngsanaUPC"/>
      <family val="1"/>
    </font>
    <font>
      <sz val="13"/>
      <color theme="1"/>
      <name val="AngsanaUPC"/>
      <family val="1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b/>
      <sz val="14"/>
      <color rgb="FFFF0000"/>
      <name val="AngsanaUPC"/>
      <family val="1"/>
    </font>
    <font>
      <u/>
      <sz val="14"/>
      <color theme="1"/>
      <name val="AngsanaUPC"/>
      <family val="1"/>
    </font>
    <font>
      <sz val="12"/>
      <color theme="1"/>
      <name val="AngsanaUPC"/>
      <family val="1"/>
    </font>
    <font>
      <u/>
      <sz val="13"/>
      <color theme="1"/>
      <name val="AngsanaUPC"/>
      <family val="1"/>
    </font>
    <font>
      <sz val="14"/>
      <color rgb="FFFF0000"/>
      <name val="TH Sarabun New"/>
      <charset val="222"/>
    </font>
    <font>
      <sz val="14"/>
      <color theme="1"/>
      <name val="TH Sarabun New"/>
      <charset val="222"/>
    </font>
    <font>
      <sz val="14"/>
      <color rgb="FFFF0000"/>
      <name val="TH Sarabun New"/>
      <family val="2"/>
    </font>
    <font>
      <sz val="10"/>
      <color theme="1"/>
      <name val="AngsanaUPC"/>
      <family val="1"/>
    </font>
    <font>
      <u/>
      <sz val="11"/>
      <color theme="1"/>
      <name val="AngsanaUPC"/>
      <family val="1"/>
    </font>
    <font>
      <sz val="11"/>
      <color theme="1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indent="3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1" fillId="0" borderId="0" xfId="0" applyFont="1"/>
    <xf numFmtId="0" fontId="4" fillId="0" borderId="16" xfId="0" applyFont="1" applyBorder="1" applyAlignment="1">
      <alignment vertical="center" wrapText="1"/>
    </xf>
    <xf numFmtId="0" fontId="21" fillId="0" borderId="0" xfId="0" applyFont="1" applyBorder="1"/>
    <xf numFmtId="0" fontId="2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4" xfId="0" applyBorder="1"/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 applyProtection="1">
      <alignment horizontal="center"/>
      <protection locked="0"/>
    </xf>
    <xf numFmtId="2" fontId="26" fillId="0" borderId="0" xfId="0" applyNumberFormat="1" applyFont="1" applyFill="1" applyAlignment="1" applyProtection="1">
      <alignment horizontal="center"/>
      <protection locked="0"/>
    </xf>
    <xf numFmtId="2" fontId="26" fillId="0" borderId="0" xfId="0" applyNumberFormat="1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6" fillId="3" borderId="1" xfId="0" applyFont="1" applyFill="1" applyBorder="1" applyAlignment="1" applyProtection="1">
      <alignment horizontal="center"/>
      <protection locked="0"/>
    </xf>
    <xf numFmtId="0" fontId="27" fillId="3" borderId="1" xfId="0" applyFont="1" applyFill="1" applyBorder="1" applyAlignment="1" applyProtection="1">
      <alignment horizontal="center" vertical="center" wrapText="1"/>
      <protection locked="0"/>
    </xf>
    <xf numFmtId="0" fontId="26" fillId="3" borderId="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center" vertical="center" wrapText="1"/>
      <protection locked="0"/>
    </xf>
    <xf numFmtId="0" fontId="30" fillId="0" borderId="21" xfId="0" applyFont="1" applyBorder="1" applyAlignment="1" applyProtection="1">
      <alignment horizontal="center" vertical="center" wrapText="1"/>
      <protection locked="0"/>
    </xf>
    <xf numFmtId="0" fontId="29" fillId="0" borderId="21" xfId="0" applyFont="1" applyBorder="1" applyAlignment="1" applyProtection="1">
      <alignment horizontal="center" vertical="center" wrapText="1"/>
      <protection locked="0"/>
    </xf>
    <xf numFmtId="1" fontId="30" fillId="0" borderId="1" xfId="0" applyNumberFormat="1" applyFont="1" applyFill="1" applyBorder="1" applyAlignment="1" applyProtection="1">
      <alignment horizontal="center" vertical="center" wrapText="1"/>
    </xf>
    <xf numFmtId="0" fontId="29" fillId="3" borderId="1" xfId="0" applyFont="1" applyFill="1" applyBorder="1" applyAlignment="1" applyProtection="1">
      <alignment vertical="center" wrapText="1"/>
      <protection locked="0"/>
    </xf>
    <xf numFmtId="0" fontId="31" fillId="3" borderId="1" xfId="0" applyFont="1" applyFill="1" applyBorder="1" applyAlignment="1" applyProtection="1">
      <alignment horizontal="center"/>
      <protection locked="0"/>
    </xf>
    <xf numFmtId="0" fontId="31" fillId="3" borderId="1" xfId="0" applyFont="1" applyFill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 wrapText="1"/>
    </xf>
    <xf numFmtId="2" fontId="31" fillId="0" borderId="1" xfId="0" applyNumberFormat="1" applyFont="1" applyFill="1" applyBorder="1" applyAlignment="1" applyProtection="1">
      <alignment vertical="center" wrapText="1"/>
    </xf>
    <xf numFmtId="2" fontId="31" fillId="3" borderId="1" xfId="0" applyNumberFormat="1" applyFont="1" applyFill="1" applyBorder="1" applyAlignment="1" applyProtection="1">
      <alignment horizontal="center"/>
      <protection locked="0"/>
    </xf>
    <xf numFmtId="0" fontId="30" fillId="3" borderId="1" xfId="0" applyFont="1" applyFill="1" applyBorder="1" applyAlignment="1" applyProtection="1">
      <alignment vertical="center" wrapText="1"/>
    </xf>
    <xf numFmtId="0" fontId="31" fillId="3" borderId="1" xfId="0" applyFont="1" applyFill="1" applyBorder="1" applyAlignment="1" applyProtection="1">
      <alignment vertical="center" wrapText="1"/>
    </xf>
    <xf numFmtId="0" fontId="33" fillId="0" borderId="0" xfId="0" applyFont="1" applyProtection="1"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2" fontId="31" fillId="0" borderId="0" xfId="0" applyNumberFormat="1" applyFont="1" applyFill="1" applyAlignment="1" applyProtection="1">
      <alignment horizontal="center"/>
      <protection locked="0"/>
    </xf>
    <xf numFmtId="2" fontId="31" fillId="0" borderId="0" xfId="0" applyNumberFormat="1" applyFont="1" applyAlignment="1" applyProtection="1">
      <alignment horizontal="center"/>
      <protection locked="0"/>
    </xf>
    <xf numFmtId="0" fontId="31" fillId="0" borderId="0" xfId="0" applyFont="1" applyProtection="1">
      <protection locked="0"/>
    </xf>
    <xf numFmtId="0" fontId="32" fillId="0" borderId="0" xfId="0" applyFont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Fill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center"/>
      <protection locked="0"/>
    </xf>
    <xf numFmtId="2" fontId="32" fillId="0" borderId="0" xfId="0" applyNumberFormat="1" applyFont="1" applyFill="1" applyAlignment="1" applyProtection="1">
      <alignment horizontal="left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2" fontId="3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0" xfId="0" applyFont="1" applyBorder="1" applyAlignment="1" applyProtection="1">
      <alignment horizontal="center"/>
      <protection locked="0"/>
    </xf>
    <xf numFmtId="49" fontId="3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2" xfId="0" applyNumberFormat="1" applyFont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 applyProtection="1">
      <alignment vertical="center" wrapText="1"/>
      <protection locked="0"/>
    </xf>
    <xf numFmtId="0" fontId="31" fillId="0" borderId="1" xfId="0" applyFont="1" applyBorder="1" applyAlignment="1" applyProtection="1">
      <alignment horizontal="center"/>
      <protection locked="0"/>
    </xf>
    <xf numFmtId="2" fontId="31" fillId="0" borderId="1" xfId="0" applyNumberFormat="1" applyFont="1" applyBorder="1" applyAlignment="1" applyProtection="1">
      <alignment horizontal="center"/>
      <protection locked="0"/>
    </xf>
    <xf numFmtId="0" fontId="31" fillId="0" borderId="1" xfId="0" applyFont="1" applyBorder="1" applyProtection="1">
      <protection locked="0"/>
    </xf>
    <xf numFmtId="0" fontId="31" fillId="0" borderId="1" xfId="0" applyFont="1" applyBorder="1" applyAlignment="1" applyProtection="1">
      <alignment horizontal="center"/>
    </xf>
    <xf numFmtId="2" fontId="31" fillId="0" borderId="1" xfId="0" applyNumberFormat="1" applyFont="1" applyBorder="1" applyAlignment="1" applyProtection="1">
      <alignment horizontal="center"/>
    </xf>
    <xf numFmtId="0" fontId="31" fillId="0" borderId="1" xfId="0" applyFont="1" applyBorder="1" applyProtection="1"/>
    <xf numFmtId="0" fontId="30" fillId="0" borderId="0" xfId="0" applyFont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center"/>
    </xf>
    <xf numFmtId="0" fontId="30" fillId="0" borderId="0" xfId="0" applyFont="1" applyAlignment="1" applyProtection="1">
      <alignment horizontal="left"/>
      <protection locked="0"/>
    </xf>
    <xf numFmtId="0" fontId="29" fillId="0" borderId="20" xfId="0" applyFont="1" applyBorder="1" applyAlignment="1" applyProtection="1">
      <alignment horizontal="center" vertical="center" wrapText="1"/>
      <protection locked="0"/>
    </xf>
    <xf numFmtId="0" fontId="29" fillId="2" borderId="1" xfId="0" applyFont="1" applyFill="1" applyBorder="1" applyAlignment="1" applyProtection="1">
      <alignment horizontal="center" vertical="center" wrapText="1"/>
      <protection locked="0"/>
    </xf>
    <xf numFmtId="2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1" xfId="0" applyNumberFormat="1" applyFont="1" applyFill="1" applyBorder="1" applyAlignment="1" applyProtection="1">
      <alignment horizontal="center" vertical="center" wrapText="1"/>
    </xf>
    <xf numFmtId="0" fontId="32" fillId="3" borderId="1" xfId="0" applyFont="1" applyFill="1" applyBorder="1" applyAlignment="1" applyProtection="1">
      <alignment horizontal="center"/>
      <protection locked="0"/>
    </xf>
    <xf numFmtId="0" fontId="32" fillId="3" borderId="1" xfId="0" applyFont="1" applyFill="1" applyBorder="1" applyAlignment="1" applyProtection="1">
      <alignment vertical="center" wrapText="1"/>
      <protection locked="0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2" fontId="32" fillId="0" borderId="1" xfId="0" applyNumberFormat="1" applyFont="1" applyFill="1" applyBorder="1" applyAlignment="1" applyProtection="1">
      <alignment horizontal="center" vertical="center" wrapText="1"/>
    </xf>
    <xf numFmtId="2" fontId="32" fillId="0" borderId="1" xfId="0" applyNumberFormat="1" applyFont="1" applyFill="1" applyBorder="1" applyAlignment="1" applyProtection="1">
      <alignment vertical="center" wrapText="1"/>
    </xf>
    <xf numFmtId="0" fontId="29" fillId="3" borderId="1" xfId="0" applyFont="1" applyFill="1" applyBorder="1" applyAlignment="1" applyProtection="1">
      <alignment horizontal="center" vertical="center" wrapText="1"/>
      <protection locked="0"/>
    </xf>
    <xf numFmtId="2" fontId="32" fillId="3" borderId="1" xfId="0" applyNumberFormat="1" applyFont="1" applyFill="1" applyBorder="1" applyAlignment="1" applyProtection="1">
      <alignment horizontal="center"/>
      <protection locked="0"/>
    </xf>
    <xf numFmtId="0" fontId="29" fillId="3" borderId="1" xfId="0" applyFont="1" applyFill="1" applyBorder="1" applyAlignment="1" applyProtection="1">
      <alignment vertical="center" wrapText="1"/>
    </xf>
    <xf numFmtId="0" fontId="32" fillId="3" borderId="1" xfId="0" applyFont="1" applyFill="1" applyBorder="1" applyAlignment="1" applyProtection="1">
      <alignment horizontal="center" vertical="center" wrapText="1"/>
      <protection locked="0"/>
    </xf>
    <xf numFmtId="0" fontId="32" fillId="3" borderId="1" xfId="0" applyFont="1" applyFill="1" applyBorder="1" applyAlignment="1" applyProtection="1">
      <alignment vertical="center" wrapText="1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2" fontId="2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Border="1" applyAlignment="1" applyProtection="1">
      <alignment horizontal="center"/>
      <protection locked="0"/>
    </xf>
    <xf numFmtId="49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2" xfId="0" applyNumberFormat="1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/>
      <protection locked="0"/>
    </xf>
    <xf numFmtId="2" fontId="32" fillId="0" borderId="1" xfId="0" applyNumberFormat="1" applyFont="1" applyBorder="1" applyAlignment="1" applyProtection="1">
      <alignment horizontal="center"/>
      <protection locked="0"/>
    </xf>
    <xf numFmtId="0" fontId="32" fillId="0" borderId="1" xfId="0" applyFont="1" applyBorder="1" applyProtection="1">
      <protection locked="0"/>
    </xf>
    <xf numFmtId="0" fontId="32" fillId="0" borderId="1" xfId="0" applyFont="1" applyBorder="1" applyAlignment="1" applyProtection="1">
      <alignment horizontal="center"/>
    </xf>
    <xf numFmtId="2" fontId="32" fillId="0" borderId="1" xfId="0" applyNumberFormat="1" applyFont="1" applyBorder="1" applyAlignment="1" applyProtection="1">
      <alignment horizontal="center"/>
    </xf>
    <xf numFmtId="0" fontId="32" fillId="0" borderId="1" xfId="0" applyFont="1" applyBorder="1" applyProtection="1"/>
    <xf numFmtId="0" fontId="29" fillId="0" borderId="0" xfId="0" applyFont="1" applyAlignment="1" applyProtection="1">
      <alignment horizontal="right"/>
      <protection locked="0"/>
    </xf>
    <xf numFmtId="2" fontId="29" fillId="0" borderId="0" xfId="0" applyNumberFormat="1" applyFont="1" applyAlignment="1" applyProtection="1">
      <alignment horizontal="center"/>
    </xf>
    <xf numFmtId="0" fontId="29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20" xfId="0" applyFont="1" applyBorder="1" applyProtection="1">
      <protection locked="0"/>
    </xf>
    <xf numFmtId="0" fontId="32" fillId="0" borderId="24" xfId="0" applyFont="1" applyBorder="1" applyProtection="1">
      <protection locked="0"/>
    </xf>
    <xf numFmtId="0" fontId="32" fillId="0" borderId="22" xfId="0" applyFont="1" applyBorder="1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2" fontId="28" fillId="0" borderId="0" xfId="0" applyNumberFormat="1" applyFont="1" applyFill="1" applyAlignment="1" applyProtection="1">
      <alignment horizontal="center"/>
      <protection locked="0"/>
    </xf>
    <xf numFmtId="2" fontId="28" fillId="0" borderId="0" xfId="0" applyNumberFormat="1" applyFont="1" applyAlignment="1" applyProtection="1">
      <alignment horizontal="center"/>
      <protection locked="0"/>
    </xf>
    <xf numFmtId="0" fontId="32" fillId="0" borderId="0" xfId="0" applyFont="1"/>
    <xf numFmtId="0" fontId="0" fillId="0" borderId="0" xfId="0" applyBorder="1"/>
    <xf numFmtId="0" fontId="0" fillId="0" borderId="0" xfId="0" applyAlignment="1"/>
    <xf numFmtId="0" fontId="29" fillId="0" borderId="0" xfId="0" applyFont="1" applyAlignment="1" applyProtection="1">
      <alignment horizontal="left"/>
      <protection locked="0"/>
    </xf>
    <xf numFmtId="0" fontId="29" fillId="0" borderId="21" xfId="0" applyFont="1" applyBorder="1" applyAlignment="1" applyProtection="1">
      <alignment horizontal="center" vertical="center" wrapText="1"/>
      <protection locked="0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2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13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0" fillId="0" borderId="2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 wrapText="1"/>
      <protection locked="0"/>
    </xf>
    <xf numFmtId="49" fontId="37" fillId="0" borderId="0" xfId="0" applyNumberFormat="1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 vertical="top"/>
      <protection locked="0"/>
    </xf>
    <xf numFmtId="0" fontId="29" fillId="0" borderId="20" xfId="0" applyFont="1" applyBorder="1" applyAlignment="1" applyProtection="1">
      <alignment horizontal="center" vertical="center" wrapText="1"/>
      <protection locked="0"/>
    </xf>
    <xf numFmtId="0" fontId="29" fillId="0" borderId="21" xfId="0" applyFont="1" applyBorder="1" applyAlignment="1" applyProtection="1">
      <alignment horizontal="center" vertical="center" wrapText="1"/>
      <protection locked="0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2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Fill="1" applyBorder="1" applyAlignment="1" applyProtection="1">
      <alignment horizontal="center" vertical="center" wrapText="1"/>
      <protection locked="0"/>
    </xf>
    <xf numFmtId="2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top"/>
      <protection locked="0"/>
    </xf>
    <xf numFmtId="49" fontId="35" fillId="0" borderId="0" xfId="0" applyNumberFormat="1" applyFont="1" applyAlignment="1" applyProtection="1">
      <alignment horizontal="center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29" fillId="2" borderId="3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center" vertical="center" wrapText="1"/>
      <protection locked="0"/>
    </xf>
    <xf numFmtId="0" fontId="32" fillId="0" borderId="28" xfId="0" applyFont="1" applyBorder="1" applyAlignment="1">
      <alignment horizontal="center" vertical="center" readingOrder="1"/>
    </xf>
    <xf numFmtId="0" fontId="32" fillId="0" borderId="0" xfId="0" applyFont="1" applyBorder="1" applyAlignment="1">
      <alignment horizontal="center" vertical="center" readingOrder="1"/>
    </xf>
    <xf numFmtId="0" fontId="32" fillId="0" borderId="29" xfId="0" applyFont="1" applyBorder="1" applyAlignment="1">
      <alignment horizontal="center" vertical="center" readingOrder="1"/>
    </xf>
    <xf numFmtId="2" fontId="32" fillId="0" borderId="1" xfId="0" applyNumberFormat="1" applyFont="1" applyFill="1" applyBorder="1" applyAlignment="1" applyProtection="1">
      <alignment horizontal="center"/>
      <protection locked="0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2" fillId="0" borderId="27" xfId="0" applyFont="1" applyBorder="1" applyAlignment="1">
      <alignment horizontal="left"/>
    </xf>
    <xf numFmtId="2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/>
      <protection locked="0"/>
    </xf>
    <xf numFmtId="49" fontId="42" fillId="0" borderId="0" xfId="0" applyNumberFormat="1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32" fillId="0" borderId="2" xfId="0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/>
    </xf>
    <xf numFmtId="2" fontId="32" fillId="0" borderId="2" xfId="0" applyNumberFormat="1" applyFont="1" applyBorder="1" applyAlignment="1" applyProtection="1">
      <alignment horizontal="center"/>
    </xf>
    <xf numFmtId="2" fontId="32" fillId="0" borderId="3" xfId="0" applyNumberFormat="1" applyFont="1" applyBorder="1" applyAlignment="1" applyProtection="1">
      <alignment horizontal="center"/>
    </xf>
    <xf numFmtId="2" fontId="32" fillId="0" borderId="4" xfId="0" applyNumberFormat="1" applyFont="1" applyBorder="1" applyAlignment="1" applyProtection="1">
      <alignment horizontal="center"/>
    </xf>
    <xf numFmtId="49" fontId="29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horizontal="center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2" xfId="0" applyNumberFormat="1" applyFont="1" applyBorder="1" applyAlignment="1" applyProtection="1">
      <alignment horizontal="center"/>
      <protection locked="0"/>
    </xf>
    <xf numFmtId="2" fontId="32" fillId="0" borderId="3" xfId="0" applyNumberFormat="1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0" fillId="0" borderId="21" xfId="0" applyBorder="1" applyAlignment="1">
      <alignment horizontal="center" vertical="center" wrapText="1"/>
    </xf>
    <xf numFmtId="0" fontId="29" fillId="0" borderId="3" xfId="0" applyFont="1" applyFill="1" applyBorder="1" applyAlignment="1" applyProtection="1">
      <alignment horizontal="center" vertical="center" wrapText="1"/>
      <protection locked="0"/>
    </xf>
    <xf numFmtId="0" fontId="29" fillId="0" borderId="26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27" xfId="0" applyFont="1" applyFill="1" applyBorder="1" applyAlignment="1" applyProtection="1">
      <alignment horizontal="center" vertical="center" wrapText="1"/>
      <protection locked="0"/>
    </xf>
    <xf numFmtId="2" fontId="29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6" xfId="0" applyFont="1" applyBorder="1" applyAlignment="1" applyProtection="1">
      <alignment horizontal="center" vertical="center" wrapText="1"/>
      <protection locked="0"/>
    </xf>
    <xf numFmtId="0" fontId="29" fillId="0" borderId="27" xfId="0" applyFont="1" applyBorder="1" applyAlignment="1" applyProtection="1">
      <alignment horizontal="center" vertical="center" wrapText="1"/>
      <protection locked="0"/>
    </xf>
    <xf numFmtId="2" fontId="29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30" xfId="0" applyFont="1" applyBorder="1" applyAlignment="1" applyProtection="1">
      <alignment horizontal="center"/>
      <protection locked="0"/>
    </xf>
    <xf numFmtId="0" fontId="41" fillId="0" borderId="31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2" fillId="0" borderId="30" xfId="0" applyFont="1" applyBorder="1" applyAlignment="1">
      <alignment horizontal="center" vertical="center" readingOrder="1"/>
    </xf>
    <xf numFmtId="0" fontId="32" fillId="0" borderId="23" xfId="0" applyFont="1" applyBorder="1" applyAlignment="1">
      <alignment horizontal="center" vertical="center" readingOrder="1"/>
    </xf>
    <xf numFmtId="0" fontId="32" fillId="0" borderId="31" xfId="0" applyFont="1" applyBorder="1" applyAlignment="1">
      <alignment horizontal="center" vertical="center" readingOrder="1"/>
    </xf>
    <xf numFmtId="0" fontId="3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indent="12"/>
    </xf>
    <xf numFmtId="0" fontId="9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114300</xdr:rowOff>
    </xdr:from>
    <xdr:to>
      <xdr:col>3</xdr:col>
      <xdr:colOff>1990725</xdr:colOff>
      <xdr:row>13</xdr:row>
      <xdr:rowOff>714375</xdr:rowOff>
    </xdr:to>
    <xdr:sp macro="" textlink="">
      <xdr:nvSpPr>
        <xdr:cNvPr id="2" name="TextBox 1"/>
        <xdr:cNvSpPr txBox="1"/>
      </xdr:nvSpPr>
      <xdr:spPr>
        <a:xfrm>
          <a:off x="0" y="3390900"/>
          <a:ext cx="794385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หมายเหตุ  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</a:t>
          </a:r>
          <a:r>
            <a:rPr lang="th-TH" sz="1200" b="0" u="sng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ตอนที่ </a:t>
          </a:r>
          <a:r>
            <a:rPr lang="en-US" sz="1200" b="0" u="sng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</a:t>
          </a:r>
          <a:r>
            <a:rPr lang="th-TH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ให้ผู้รับการประเมินกรอกรายละเอียดในส่วน 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2.1 </a:t>
          </a:r>
          <a:r>
            <a:rPr lang="th-TH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ต้นรอบประเมิน และให้กรอกผลการปฏิบัติงานในส่วนที่ 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2.2 </a:t>
          </a:r>
          <a:r>
            <a:rPr lang="th-TH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ครบรอบการประเมิน</a:t>
          </a:r>
          <a:endParaRPr lang="en-US" sz="1200" b="1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  <a:p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  </a:t>
          </a:r>
          <a:r>
            <a:rPr lang="th-TH" sz="1200" baseline="30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1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ผลงานประจำสัดส่วนค่าน้ำหนัก 40-70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%    </a:t>
          </a:r>
          <a:r>
            <a:rPr lang="en-US" sz="1100" baseline="30000">
              <a:solidFill>
                <a:schemeClr val="dk1"/>
              </a:solidFill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2</a:t>
          </a:r>
          <a:r>
            <a:rPr lang="th-TH" sz="1100">
              <a:solidFill>
                <a:schemeClr val="dk1"/>
              </a:solidFill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ผลงานประจำสัดส่วนค่าน้ำหนัก </a:t>
          </a:r>
          <a:r>
            <a:rPr lang="en-US" sz="1100">
              <a:solidFill>
                <a:schemeClr val="dk1"/>
              </a:solidFill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1</a:t>
          </a:r>
          <a:r>
            <a:rPr lang="th-TH" sz="1100">
              <a:solidFill>
                <a:schemeClr val="dk1"/>
              </a:solidFill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0-</a:t>
          </a:r>
          <a:r>
            <a:rPr lang="en-US" sz="1100">
              <a:solidFill>
                <a:schemeClr val="dk1"/>
              </a:solidFill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4</a:t>
          </a:r>
          <a:r>
            <a:rPr lang="th-TH" sz="1100">
              <a:solidFill>
                <a:schemeClr val="dk1"/>
              </a:solidFill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0</a:t>
          </a:r>
          <a:r>
            <a:rPr lang="en-US" sz="1100">
              <a:solidFill>
                <a:schemeClr val="dk1"/>
              </a:solidFill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%</a:t>
          </a:r>
          <a:r>
            <a:rPr lang="en-US" sz="1200">
              <a:solidFill>
                <a:schemeClr val="dk1"/>
              </a:solidFill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</a:t>
          </a:r>
          <a:r>
            <a:rPr lang="en-US" sz="1200" baseline="30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3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ภาระงานที่ส่วนงานกำหนด ประเมินปีละ 1 ครั้ง 20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%</a:t>
          </a:r>
          <a:r>
            <a:rPr lang="en-US" sz="1200" baseline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(16 </a:t>
          </a:r>
          <a:r>
            <a:rPr lang="th-TH" sz="1200" baseline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คะแนน)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 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              </a:t>
          </a:r>
          <a:r>
            <a:rPr lang="th-TH" sz="1200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                                                              </a:t>
          </a:r>
          <a:endParaRPr lang="en-US" sz="12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104775</xdr:rowOff>
    </xdr:from>
    <xdr:to>
      <xdr:col>9</xdr:col>
      <xdr:colOff>19050</xdr:colOff>
      <xdr:row>61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4792325"/>
          <a:ext cx="8134350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  <xdr:twoCellAnchor>
    <xdr:from>
      <xdr:col>0</xdr:col>
      <xdr:colOff>0</xdr:colOff>
      <xdr:row>52</xdr:row>
      <xdr:rowOff>104775</xdr:rowOff>
    </xdr:from>
    <xdr:to>
      <xdr:col>9</xdr:col>
      <xdr:colOff>19050</xdr:colOff>
      <xdr:row>63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14620875"/>
          <a:ext cx="8086725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  <xdr:twoCellAnchor>
    <xdr:from>
      <xdr:col>0</xdr:col>
      <xdr:colOff>0</xdr:colOff>
      <xdr:row>52</xdr:row>
      <xdr:rowOff>104775</xdr:rowOff>
    </xdr:from>
    <xdr:to>
      <xdr:col>9</xdr:col>
      <xdr:colOff>19050</xdr:colOff>
      <xdr:row>63</xdr:row>
      <xdr:rowOff>209550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14620875"/>
          <a:ext cx="8086725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104775</xdr:rowOff>
    </xdr:from>
    <xdr:to>
      <xdr:col>9</xdr:col>
      <xdr:colOff>19050</xdr:colOff>
      <xdr:row>61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4792325"/>
          <a:ext cx="8134350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104775</xdr:rowOff>
    </xdr:from>
    <xdr:to>
      <xdr:col>9</xdr:col>
      <xdr:colOff>19050</xdr:colOff>
      <xdr:row>61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4792325"/>
          <a:ext cx="8134350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104775</xdr:rowOff>
    </xdr:from>
    <xdr:to>
      <xdr:col>9</xdr:col>
      <xdr:colOff>19050</xdr:colOff>
      <xdr:row>42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8582025"/>
          <a:ext cx="8220075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  <xdr:twoCellAnchor>
    <xdr:from>
      <xdr:col>0</xdr:col>
      <xdr:colOff>0</xdr:colOff>
      <xdr:row>30</xdr:row>
      <xdr:rowOff>104775</xdr:rowOff>
    </xdr:from>
    <xdr:to>
      <xdr:col>9</xdr:col>
      <xdr:colOff>19050</xdr:colOff>
      <xdr:row>41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8353425"/>
          <a:ext cx="8220075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0</xdr:row>
      <xdr:rowOff>76200</xdr:rowOff>
    </xdr:from>
    <xdr:to>
      <xdr:col>5</xdr:col>
      <xdr:colOff>1104900</xdr:colOff>
      <xdr:row>0</xdr:row>
      <xdr:rowOff>171450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5810250" y="762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1771650</xdr:colOff>
      <xdr:row>0</xdr:row>
      <xdr:rowOff>95250</xdr:rowOff>
    </xdr:from>
    <xdr:to>
      <xdr:col>5</xdr:col>
      <xdr:colOff>1905000</xdr:colOff>
      <xdr:row>0</xdr:row>
      <xdr:rowOff>190500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5810250" y="952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0</xdr:row>
      <xdr:rowOff>85725</xdr:rowOff>
    </xdr:from>
    <xdr:to>
      <xdr:col>4</xdr:col>
      <xdr:colOff>200025</xdr:colOff>
      <xdr:row>0</xdr:row>
      <xdr:rowOff>180975</xdr:rowOff>
    </xdr:to>
    <xdr:sp macro="" textlink="">
      <xdr:nvSpPr>
        <xdr:cNvPr id="4" name="Rectangle 6"/>
        <xdr:cNvSpPr>
          <a:spLocks noChangeArrowheads="1"/>
        </xdr:cNvSpPr>
      </xdr:nvSpPr>
      <xdr:spPr bwMode="auto">
        <a:xfrm>
          <a:off x="4819650" y="85725"/>
          <a:ext cx="1809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266700</xdr:colOff>
      <xdr:row>0</xdr:row>
      <xdr:rowOff>0</xdr:rowOff>
    </xdr:from>
    <xdr:to>
      <xdr:col>13</xdr:col>
      <xdr:colOff>228600</xdr:colOff>
      <xdr:row>1</xdr:row>
      <xdr:rowOff>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10058400" y="0"/>
          <a:ext cx="1181100" cy="2381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(80 คะแนน)</a:t>
          </a:r>
        </a:p>
      </xdr:txBody>
    </xdr:sp>
    <xdr:clientData/>
  </xdr:twoCellAnchor>
  <xdr:twoCellAnchor>
    <xdr:from>
      <xdr:col>0</xdr:col>
      <xdr:colOff>114300</xdr:colOff>
      <xdr:row>12</xdr:row>
      <xdr:rowOff>19050</xdr:rowOff>
    </xdr:from>
    <xdr:to>
      <xdr:col>0</xdr:col>
      <xdr:colOff>219075</xdr:colOff>
      <xdr:row>12</xdr:row>
      <xdr:rowOff>123825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14300" y="2771775"/>
          <a:ext cx="104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5</xdr:col>
      <xdr:colOff>3076575</xdr:colOff>
      <xdr:row>0</xdr:row>
      <xdr:rowOff>85725</xdr:rowOff>
    </xdr:from>
    <xdr:to>
      <xdr:col>5</xdr:col>
      <xdr:colOff>3209925</xdr:colOff>
      <xdr:row>0</xdr:row>
      <xdr:rowOff>180975</xdr:rowOff>
    </xdr:to>
    <xdr:sp macro="" textlink="">
      <xdr:nvSpPr>
        <xdr:cNvPr id="9" name="Rectangle 5"/>
        <xdr:cNvSpPr>
          <a:spLocks noChangeArrowheads="1"/>
        </xdr:cNvSpPr>
      </xdr:nvSpPr>
      <xdr:spPr bwMode="auto">
        <a:xfrm>
          <a:off x="5810250" y="857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</xdr:row>
      <xdr:rowOff>171451</xdr:rowOff>
    </xdr:from>
    <xdr:to>
      <xdr:col>7</xdr:col>
      <xdr:colOff>1009650</xdr:colOff>
      <xdr:row>4</xdr:row>
      <xdr:rowOff>161925</xdr:rowOff>
    </xdr:to>
    <xdr:sp macro="" textlink="">
      <xdr:nvSpPr>
        <xdr:cNvPr id="11" name="TextBox 10"/>
        <xdr:cNvSpPr txBox="1"/>
      </xdr:nvSpPr>
      <xdr:spPr>
        <a:xfrm>
          <a:off x="6743700" y="847726"/>
          <a:ext cx="571500" cy="21907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050">
              <a:latin typeface="Angsana New" panose="02020603050405020304" pitchFamily="18" charset="-34"/>
              <a:cs typeface="Angsana New" panose="02020603050405020304" pitchFamily="18" charset="-34"/>
            </a:rPr>
            <a:t>100</a:t>
          </a:r>
          <a:endParaRPr lang="en-US" sz="105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504825</xdr:colOff>
      <xdr:row>0</xdr:row>
      <xdr:rowOff>104775</xdr:rowOff>
    </xdr:from>
    <xdr:to>
      <xdr:col>2</xdr:col>
      <xdr:colOff>638175</xdr:colOff>
      <xdr:row>0</xdr:row>
      <xdr:rowOff>200025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4038600" y="104775"/>
          <a:ext cx="1333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314325</xdr:colOff>
      <xdr:row>0</xdr:row>
      <xdr:rowOff>57150</xdr:rowOff>
    </xdr:from>
    <xdr:to>
      <xdr:col>6</xdr:col>
      <xdr:colOff>400050</xdr:colOff>
      <xdr:row>0</xdr:row>
      <xdr:rowOff>133350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6124575" y="57150"/>
          <a:ext cx="8572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33</xdr:row>
      <xdr:rowOff>85726</xdr:rowOff>
    </xdr:from>
    <xdr:to>
      <xdr:col>7</xdr:col>
      <xdr:colOff>1628775</xdr:colOff>
      <xdr:row>48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8575" y="6981826"/>
          <a:ext cx="7905750" cy="277177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1" sqref="A21"/>
    </sheetView>
  </sheetViews>
  <sheetFormatPr defaultRowHeight="14.25"/>
  <cols>
    <col min="1" max="1" width="126.25" customWidth="1"/>
  </cols>
  <sheetData>
    <row r="1" spans="1:1" ht="23.25">
      <c r="A1" s="13" t="s">
        <v>111</v>
      </c>
    </row>
    <row r="2" spans="1:1" ht="23.25">
      <c r="A2" s="9" t="s">
        <v>112</v>
      </c>
    </row>
    <row r="3" spans="1:1" ht="23.25">
      <c r="A3" s="9"/>
    </row>
    <row r="4" spans="1:1" ht="23.25">
      <c r="A4" s="10" t="s">
        <v>14</v>
      </c>
    </row>
    <row r="5" spans="1:1" ht="23.25">
      <c r="A5" s="12" t="s">
        <v>113</v>
      </c>
    </row>
    <row r="6" spans="1:1" ht="23.25">
      <c r="A6" s="12"/>
    </row>
    <row r="7" spans="1:1" ht="23.25">
      <c r="A7" s="12" t="s">
        <v>114</v>
      </c>
    </row>
    <row r="8" spans="1:1" ht="23.25">
      <c r="A8" s="12" t="s">
        <v>115</v>
      </c>
    </row>
    <row r="9" spans="1:1" ht="23.25">
      <c r="A9" s="12" t="s">
        <v>116</v>
      </c>
    </row>
    <row r="10" spans="1:1" ht="23.25">
      <c r="A10" s="11" t="s">
        <v>117</v>
      </c>
    </row>
    <row r="11" spans="1:1" ht="23.25">
      <c r="A11" s="11"/>
    </row>
    <row r="12" spans="1:1" s="14" customFormat="1" ht="23.25">
      <c r="A12" s="12" t="s">
        <v>121</v>
      </c>
    </row>
    <row r="13" spans="1:1" ht="23.25">
      <c r="A13" s="12"/>
    </row>
    <row r="14" spans="1:1" ht="21">
      <c r="A14" s="140"/>
    </row>
    <row r="15" spans="1:1" ht="21">
      <c r="A15" s="140" t="s">
        <v>118</v>
      </c>
    </row>
    <row r="16" spans="1:1" ht="21">
      <c r="A16" s="140" t="s">
        <v>122</v>
      </c>
    </row>
    <row r="17" spans="1:1" ht="21">
      <c r="A17" s="140" t="s">
        <v>119</v>
      </c>
    </row>
    <row r="18" spans="1:1" ht="21">
      <c r="A18" s="140" t="s">
        <v>123</v>
      </c>
    </row>
    <row r="19" spans="1:1" ht="21">
      <c r="A19" s="140" t="s">
        <v>120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opLeftCell="A37" workbookViewId="0">
      <selection activeCell="B48" sqref="B48"/>
    </sheetView>
  </sheetViews>
  <sheetFormatPr defaultColWidth="9.125" defaultRowHeight="18"/>
  <cols>
    <col min="1" max="1" width="36" style="25" customWidth="1"/>
    <col min="2" max="2" width="20.125" style="25" customWidth="1"/>
    <col min="3" max="3" width="33.125" style="25" customWidth="1"/>
    <col min="4" max="4" width="30.25" style="25" customWidth="1"/>
    <col min="5" max="16384" width="9.125" style="25"/>
  </cols>
  <sheetData>
    <row r="1" spans="1:15" ht="22.5" thickBot="1">
      <c r="A1" s="7" t="s">
        <v>25</v>
      </c>
    </row>
    <row r="2" spans="1:15" s="1" customFormat="1" ht="21.75" customHeight="1" thickBot="1">
      <c r="A2" s="157" t="s">
        <v>17</v>
      </c>
      <c r="B2" s="158"/>
      <c r="C2" s="157" t="s">
        <v>124</v>
      </c>
      <c r="D2" s="158"/>
    </row>
    <row r="3" spans="1:15" s="1" customFormat="1" ht="21.75" thickBot="1">
      <c r="A3" s="16" t="s">
        <v>0</v>
      </c>
      <c r="B3" s="17" t="s">
        <v>15</v>
      </c>
      <c r="C3" s="17" t="s">
        <v>16</v>
      </c>
      <c r="D3" s="17" t="s">
        <v>41</v>
      </c>
    </row>
    <row r="4" spans="1:15" ht="21.75" customHeight="1">
      <c r="A4" s="21" t="s">
        <v>42</v>
      </c>
      <c r="B4" s="159" t="s">
        <v>28</v>
      </c>
      <c r="C4" s="22" t="s">
        <v>125</v>
      </c>
      <c r="D4" s="159"/>
      <c r="E4" s="27"/>
    </row>
    <row r="5" spans="1:15" ht="18" customHeight="1">
      <c r="A5" s="18" t="s">
        <v>26</v>
      </c>
      <c r="B5" s="160"/>
      <c r="C5" s="20" t="s">
        <v>26</v>
      </c>
      <c r="D5" s="160"/>
      <c r="E5" s="27"/>
    </row>
    <row r="6" spans="1:15" s="27" customFormat="1" ht="15.75" customHeight="1" thickBot="1">
      <c r="A6" s="18" t="s">
        <v>27</v>
      </c>
      <c r="B6" s="160"/>
      <c r="C6" s="20" t="s">
        <v>27</v>
      </c>
      <c r="D6" s="160"/>
    </row>
    <row r="7" spans="1:15" ht="19.5" customHeight="1">
      <c r="A7" s="21" t="s">
        <v>29</v>
      </c>
      <c r="B7" s="159"/>
      <c r="C7" s="22" t="s">
        <v>126</v>
      </c>
      <c r="D7" s="160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7.25" customHeight="1">
      <c r="A8" s="18" t="s">
        <v>30</v>
      </c>
      <c r="B8" s="160"/>
      <c r="C8" s="20" t="s">
        <v>30</v>
      </c>
      <c r="D8" s="160"/>
      <c r="E8" s="27"/>
      <c r="F8" s="27"/>
      <c r="G8" s="27"/>
      <c r="H8" s="27"/>
      <c r="I8" s="27"/>
      <c r="J8" s="27"/>
      <c r="K8" s="27"/>
      <c r="L8" s="27"/>
      <c r="M8" s="27"/>
    </row>
    <row r="9" spans="1:15" ht="18" customHeight="1" thickBot="1">
      <c r="A9" s="18" t="s">
        <v>31</v>
      </c>
      <c r="B9" s="160"/>
      <c r="C9" s="20" t="s">
        <v>31</v>
      </c>
      <c r="D9" s="160"/>
      <c r="E9" s="27"/>
      <c r="F9" s="27"/>
      <c r="G9" s="27"/>
      <c r="H9" s="27"/>
      <c r="I9" s="27"/>
      <c r="J9" s="27"/>
      <c r="K9" s="27"/>
      <c r="L9" s="27"/>
      <c r="M9" s="27"/>
    </row>
    <row r="10" spans="1:15" ht="20.25" customHeight="1">
      <c r="A10" s="26" t="s">
        <v>32</v>
      </c>
      <c r="B10" s="159"/>
      <c r="C10" s="26" t="s">
        <v>33</v>
      </c>
      <c r="D10" s="159"/>
      <c r="E10" s="27"/>
    </row>
    <row r="11" spans="1:15" ht="21" customHeight="1">
      <c r="A11" s="23" t="s">
        <v>43</v>
      </c>
      <c r="B11" s="160"/>
      <c r="C11" s="23" t="s">
        <v>127</v>
      </c>
      <c r="D11" s="160"/>
      <c r="E11" s="27"/>
    </row>
    <row r="12" spans="1:15" ht="20.25" customHeight="1">
      <c r="A12" s="23" t="s">
        <v>44</v>
      </c>
      <c r="B12" s="160"/>
      <c r="C12" s="23" t="s">
        <v>44</v>
      </c>
      <c r="D12" s="160"/>
      <c r="E12" s="27"/>
    </row>
    <row r="13" spans="1:15" ht="20.25" customHeight="1" thickBot="1">
      <c r="A13" s="19" t="s">
        <v>45</v>
      </c>
      <c r="B13" s="169"/>
      <c r="C13" s="19" t="s">
        <v>45</v>
      </c>
      <c r="D13" s="169"/>
      <c r="E13" s="27"/>
    </row>
    <row r="14" spans="1:15" ht="51" customHeight="1">
      <c r="A14" s="161"/>
      <c r="B14" s="170"/>
      <c r="C14" s="170"/>
      <c r="D14" s="170"/>
      <c r="E14" s="27"/>
    </row>
    <row r="15" spans="1:15" ht="24" customHeight="1">
      <c r="A15" s="170"/>
      <c r="B15" s="170"/>
      <c r="C15" s="170"/>
      <c r="D15" s="170"/>
    </row>
    <row r="16" spans="1:15" ht="24" customHeight="1">
      <c r="A16" s="139"/>
      <c r="B16" s="139"/>
      <c r="C16" s="139"/>
      <c r="D16" s="139"/>
    </row>
    <row r="17" spans="1:4" ht="6.75" customHeight="1">
      <c r="A17" s="139"/>
      <c r="B17" s="139"/>
      <c r="C17" s="139"/>
      <c r="D17" s="139"/>
    </row>
    <row r="18" spans="1:4" ht="6.75" customHeight="1">
      <c r="A18" s="139"/>
      <c r="B18" s="139"/>
      <c r="C18" s="139"/>
      <c r="D18" s="139"/>
    </row>
    <row r="19" spans="1:4" ht="6.75" customHeight="1">
      <c r="A19" s="139"/>
      <c r="B19" s="139"/>
      <c r="C19" s="139"/>
      <c r="D19" s="139"/>
    </row>
    <row r="20" spans="1:4" ht="6.75" customHeight="1">
      <c r="A20" s="139"/>
      <c r="B20" s="139"/>
      <c r="C20" s="139"/>
      <c r="D20" s="139"/>
    </row>
    <row r="21" spans="1:4" ht="6.75" customHeight="1">
      <c r="A21" s="139"/>
      <c r="B21" s="139"/>
      <c r="C21" s="139"/>
      <c r="D21" s="139"/>
    </row>
    <row r="22" spans="1:4" ht="6.75" customHeight="1">
      <c r="A22" s="139"/>
      <c r="B22" s="139"/>
      <c r="C22" s="139"/>
      <c r="D22" s="139"/>
    </row>
    <row r="23" spans="1:4" ht="6.75" customHeight="1">
      <c r="A23" s="139"/>
      <c r="B23" s="139"/>
      <c r="C23" s="139"/>
      <c r="D23" s="139"/>
    </row>
    <row r="24" spans="1:4" ht="6.75" customHeight="1">
      <c r="A24" s="139"/>
      <c r="B24" s="139"/>
      <c r="C24" s="139"/>
      <c r="D24" s="139"/>
    </row>
    <row r="25" spans="1:4" ht="6.75" customHeight="1">
      <c r="A25" s="139"/>
      <c r="B25" s="139"/>
      <c r="C25" s="139"/>
      <c r="D25" s="139"/>
    </row>
    <row r="26" spans="1:4" ht="6.75" customHeight="1">
      <c r="A26" s="139"/>
      <c r="B26" s="139"/>
      <c r="C26" s="139"/>
      <c r="D26" s="139"/>
    </row>
    <row r="27" spans="1:4" ht="6.75" customHeight="1">
      <c r="A27" s="139"/>
      <c r="B27" s="139"/>
      <c r="C27" s="139"/>
      <c r="D27" s="139"/>
    </row>
    <row r="28" spans="1:4" ht="6.75" customHeight="1">
      <c r="A28" s="139"/>
      <c r="B28" s="139"/>
      <c r="C28" s="139"/>
      <c r="D28" s="139"/>
    </row>
    <row r="29" spans="1:4" ht="6.75" customHeight="1">
      <c r="A29" s="139"/>
      <c r="B29" s="139"/>
      <c r="C29" s="139"/>
      <c r="D29" s="139"/>
    </row>
    <row r="30" spans="1:4" ht="6.75" customHeight="1">
      <c r="A30" s="139"/>
      <c r="B30" s="139"/>
      <c r="C30" s="139"/>
      <c r="D30" s="139"/>
    </row>
    <row r="31" spans="1:4" ht="6.75" customHeight="1">
      <c r="A31" s="139"/>
      <c r="B31" s="139"/>
      <c r="C31" s="139"/>
      <c r="D31" s="139"/>
    </row>
    <row r="32" spans="1:4" ht="27.75" customHeight="1" thickBot="1">
      <c r="A32" s="139"/>
      <c r="B32" s="139"/>
      <c r="C32" s="139"/>
      <c r="D32" s="139"/>
    </row>
    <row r="33" spans="1:4" ht="42" customHeight="1" thickBot="1">
      <c r="A33" s="165" t="s">
        <v>34</v>
      </c>
      <c r="B33" s="166"/>
      <c r="C33" s="167" t="s">
        <v>128</v>
      </c>
      <c r="D33" s="168"/>
    </row>
    <row r="34" spans="1:4" ht="27" customHeight="1">
      <c r="A34" s="177" t="s">
        <v>18</v>
      </c>
      <c r="B34" s="178"/>
      <c r="C34" s="177" t="s">
        <v>36</v>
      </c>
      <c r="D34" s="178"/>
    </row>
    <row r="35" spans="1:4" ht="27" customHeight="1">
      <c r="A35" s="161"/>
      <c r="B35" s="162"/>
      <c r="C35" s="179" t="s">
        <v>37</v>
      </c>
      <c r="D35" s="180"/>
    </row>
    <row r="36" spans="1:4" ht="27" customHeight="1">
      <c r="A36" s="179" t="s">
        <v>19</v>
      </c>
      <c r="B36" s="180"/>
      <c r="C36" s="173" t="s">
        <v>21</v>
      </c>
      <c r="D36" s="174"/>
    </row>
    <row r="37" spans="1:4" ht="27" customHeight="1">
      <c r="A37" s="173" t="s">
        <v>35</v>
      </c>
      <c r="B37" s="174"/>
      <c r="C37" s="173" t="s">
        <v>38</v>
      </c>
      <c r="D37" s="174"/>
    </row>
    <row r="38" spans="1:4" ht="27" customHeight="1">
      <c r="A38" s="161"/>
      <c r="B38" s="162"/>
      <c r="C38" s="161"/>
      <c r="D38" s="162"/>
    </row>
    <row r="39" spans="1:4" ht="30.75" customHeight="1">
      <c r="A39" s="163" t="s">
        <v>129</v>
      </c>
      <c r="B39" s="164"/>
      <c r="C39" s="163" t="s">
        <v>22</v>
      </c>
      <c r="D39" s="164"/>
    </row>
    <row r="40" spans="1:4" ht="27" customHeight="1">
      <c r="A40" s="173" t="s">
        <v>20</v>
      </c>
      <c r="B40" s="174"/>
      <c r="C40" s="163" t="s">
        <v>39</v>
      </c>
      <c r="D40" s="164"/>
    </row>
    <row r="41" spans="1:4" ht="27" customHeight="1" thickBot="1">
      <c r="A41" s="175"/>
      <c r="B41" s="176"/>
      <c r="C41" s="181"/>
      <c r="D41" s="182"/>
    </row>
    <row r="42" spans="1:4" ht="27" customHeight="1">
      <c r="A42" s="24" t="s">
        <v>40</v>
      </c>
    </row>
    <row r="43" spans="1:4" ht="27" customHeight="1">
      <c r="A43" s="171" t="s">
        <v>130</v>
      </c>
      <c r="B43" s="171"/>
      <c r="C43" s="171"/>
      <c r="D43" s="171"/>
    </row>
    <row r="44" spans="1:4" ht="27" customHeight="1">
      <c r="A44" s="172" t="s">
        <v>131</v>
      </c>
      <c r="B44" s="172"/>
      <c r="C44" s="172"/>
      <c r="D44" s="172"/>
    </row>
    <row r="45" spans="1:4" ht="27" customHeight="1">
      <c r="A45" s="6"/>
    </row>
    <row r="46" spans="1:4" ht="21.75">
      <c r="A46" s="2"/>
    </row>
    <row r="47" spans="1:4" ht="21.75">
      <c r="A47" s="2"/>
    </row>
    <row r="48" spans="1:4" ht="21.75">
      <c r="A48" s="2"/>
    </row>
    <row r="49" spans="1:1" ht="21.75">
      <c r="A49" s="2"/>
    </row>
    <row r="50" spans="1:1" ht="21.75">
      <c r="A50" s="2"/>
    </row>
    <row r="51" spans="1:1" ht="21.75">
      <c r="A51" s="2"/>
    </row>
    <row r="52" spans="1:1" ht="21.75">
      <c r="A52" s="2"/>
    </row>
    <row r="53" spans="1:1" ht="21.75">
      <c r="A53" s="2"/>
    </row>
    <row r="54" spans="1:1" ht="21.75">
      <c r="A54" s="2"/>
    </row>
    <row r="55" spans="1:1" ht="21.75">
      <c r="A55" s="2"/>
    </row>
    <row r="56" spans="1:1" ht="21.75">
      <c r="A56" s="2"/>
    </row>
    <row r="75" spans="1:4">
      <c r="A75" s="27"/>
      <c r="B75" s="27"/>
      <c r="C75" s="27"/>
      <c r="D75" s="27"/>
    </row>
  </sheetData>
  <mergeCells count="30">
    <mergeCell ref="A43:D43"/>
    <mergeCell ref="A44:D44"/>
    <mergeCell ref="A40:B40"/>
    <mergeCell ref="A41:B41"/>
    <mergeCell ref="C34:D34"/>
    <mergeCell ref="C35:D35"/>
    <mergeCell ref="C36:D36"/>
    <mergeCell ref="C37:D37"/>
    <mergeCell ref="C38:D38"/>
    <mergeCell ref="C39:D39"/>
    <mergeCell ref="C40:D40"/>
    <mergeCell ref="C41:D41"/>
    <mergeCell ref="A34:B34"/>
    <mergeCell ref="A35:B35"/>
    <mergeCell ref="A36:B36"/>
    <mergeCell ref="A37:B37"/>
    <mergeCell ref="A38:B38"/>
    <mergeCell ref="A39:B39"/>
    <mergeCell ref="A33:B33"/>
    <mergeCell ref="C33:D33"/>
    <mergeCell ref="B10:B13"/>
    <mergeCell ref="D10:D13"/>
    <mergeCell ref="A14:D14"/>
    <mergeCell ref="A15:D15"/>
    <mergeCell ref="A2:B2"/>
    <mergeCell ref="C2:D2"/>
    <mergeCell ref="B4:B6"/>
    <mergeCell ref="D4:D6"/>
    <mergeCell ref="B7:B9"/>
    <mergeCell ref="D7:D9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B10" workbookViewId="0">
      <selection activeCell="I24" sqref="I24"/>
    </sheetView>
  </sheetViews>
  <sheetFormatPr defaultRowHeight="14.25"/>
  <cols>
    <col min="1" max="1" width="9.125" hidden="1" customWidth="1"/>
  </cols>
  <sheetData>
    <row r="1" spans="1:18" ht="21" customHeight="1">
      <c r="A1" s="183"/>
      <c r="B1" s="3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" customHeight="1">
      <c r="A2" s="183"/>
      <c r="B2" s="15" t="s">
        <v>23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183"/>
      <c r="B3" s="4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" customHeight="1">
      <c r="A4" s="183"/>
      <c r="B4" s="4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1" customHeight="1">
      <c r="A5" s="183"/>
      <c r="B5" s="4" t="s">
        <v>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1" customHeight="1">
      <c r="A6" s="183"/>
      <c r="B6" s="4" t="s">
        <v>10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1" customHeight="1">
      <c r="A7" s="183"/>
      <c r="B7" s="4" t="s">
        <v>11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1" customHeight="1">
      <c r="A8" s="183"/>
      <c r="B8" s="4" t="s">
        <v>12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1" customHeight="1">
      <c r="A9" s="183"/>
      <c r="B9" s="4" t="s">
        <v>13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1" customHeight="1">
      <c r="A10" s="183"/>
      <c r="B10" s="4" t="s">
        <v>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1" customHeight="1">
      <c r="A11" s="183"/>
      <c r="B11" s="4" t="s">
        <v>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1" customHeight="1">
      <c r="A12" s="183"/>
      <c r="B12" s="4" t="s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1" customHeight="1">
      <c r="A13" s="18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1" customHeight="1">
      <c r="A14" s="18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1" customHeight="1">
      <c r="A15" s="18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</sheetData>
  <mergeCells count="1">
    <mergeCell ref="A1:A15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M8" sqref="M8"/>
    </sheetView>
  </sheetViews>
  <sheetFormatPr defaultColWidth="8.875" defaultRowHeight="18"/>
  <cols>
    <col min="1" max="1" width="39.625" style="65" customWidth="1"/>
    <col min="2" max="2" width="10.125" style="57" customWidth="1"/>
    <col min="3" max="4" width="11" style="57" customWidth="1"/>
    <col min="5" max="5" width="10.75" style="57" customWidth="1"/>
    <col min="6" max="6" width="9.75" style="57" customWidth="1"/>
    <col min="7" max="7" width="9.75" style="58" customWidth="1"/>
    <col min="8" max="8" width="10.375" style="58" customWidth="1"/>
    <col min="9" max="9" width="8.75" style="58" customWidth="1"/>
    <col min="10" max="10" width="9.125" style="58" customWidth="1"/>
    <col min="11" max="11" width="8.75" style="58" customWidth="1"/>
    <col min="12" max="12" width="11.625" style="59" customWidth="1"/>
    <col min="13" max="13" width="11.625" style="57" customWidth="1"/>
    <col min="14" max="14" width="10.25" style="60" customWidth="1"/>
    <col min="15" max="16384" width="8.875" style="60"/>
  </cols>
  <sheetData>
    <row r="1" spans="1:14" s="82" customFormat="1" ht="21.6" customHeight="1">
      <c r="A1" s="83" t="s">
        <v>161</v>
      </c>
      <c r="B1" s="89"/>
      <c r="C1" s="89"/>
      <c r="D1" s="89"/>
      <c r="E1" s="89"/>
      <c r="F1" s="89"/>
      <c r="G1" s="90"/>
      <c r="H1" s="90"/>
      <c r="I1" s="90"/>
      <c r="J1" s="90"/>
      <c r="K1" s="90"/>
      <c r="L1" s="91"/>
      <c r="M1" s="89"/>
    </row>
    <row r="2" spans="1:14" s="82" customFormat="1" ht="21.6" customHeight="1">
      <c r="A2" s="81" t="s">
        <v>110</v>
      </c>
      <c r="B2" s="81" t="s">
        <v>90</v>
      </c>
      <c r="C2" s="81"/>
      <c r="D2" s="88"/>
      <c r="E2" s="81"/>
      <c r="F2" s="92" t="s">
        <v>91</v>
      </c>
      <c r="H2" s="90"/>
      <c r="I2" s="90"/>
      <c r="J2" s="90"/>
      <c r="K2" s="90"/>
      <c r="L2" s="91"/>
      <c r="M2" s="89"/>
    </row>
    <row r="3" spans="1:14" s="65" customFormat="1" ht="21.6" customHeight="1">
      <c r="A3" s="197" t="s">
        <v>162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s="61" customFormat="1" ht="32.450000000000003" customHeight="1">
      <c r="A4" s="188" t="s">
        <v>66</v>
      </c>
      <c r="B4" s="190" t="s">
        <v>67</v>
      </c>
      <c r="C4" s="190"/>
      <c r="D4" s="190"/>
      <c r="E4" s="190"/>
      <c r="F4" s="190"/>
      <c r="G4" s="191" t="s">
        <v>68</v>
      </c>
      <c r="H4" s="192"/>
      <c r="I4" s="192"/>
      <c r="J4" s="192"/>
      <c r="K4" s="193"/>
      <c r="L4" s="184" t="s">
        <v>6</v>
      </c>
      <c r="M4" s="185"/>
      <c r="N4" s="67" t="s">
        <v>69</v>
      </c>
    </row>
    <row r="5" spans="1:14" s="61" customFormat="1" ht="21.6" customHeight="1">
      <c r="A5" s="189"/>
      <c r="B5" s="152" t="s">
        <v>70</v>
      </c>
      <c r="C5" s="152" t="s">
        <v>71</v>
      </c>
      <c r="D5" s="152" t="s">
        <v>72</v>
      </c>
      <c r="E5" s="152" t="s">
        <v>73</v>
      </c>
      <c r="F5" s="152" t="s">
        <v>74</v>
      </c>
      <c r="G5" s="153" t="s">
        <v>70</v>
      </c>
      <c r="H5" s="153" t="s">
        <v>71</v>
      </c>
      <c r="I5" s="153" t="s">
        <v>72</v>
      </c>
      <c r="J5" s="153" t="s">
        <v>73</v>
      </c>
      <c r="K5" s="153" t="s">
        <v>74</v>
      </c>
      <c r="L5" s="194" t="s">
        <v>75</v>
      </c>
      <c r="M5" s="195" t="s">
        <v>76</v>
      </c>
      <c r="N5" s="68" t="s">
        <v>77</v>
      </c>
    </row>
    <row r="6" spans="1:14" s="61" customFormat="1" ht="16.149999999999999" customHeight="1">
      <c r="A6" s="151"/>
      <c r="B6" s="66"/>
      <c r="C6" s="66"/>
      <c r="D6" s="66"/>
      <c r="E6" s="66"/>
      <c r="F6" s="66"/>
      <c r="G6" s="70">
        <v>40</v>
      </c>
      <c r="H6" s="70">
        <v>15</v>
      </c>
      <c r="I6" s="70">
        <v>15</v>
      </c>
      <c r="J6" s="70">
        <v>15</v>
      </c>
      <c r="K6" s="70">
        <v>15</v>
      </c>
      <c r="L6" s="194"/>
      <c r="M6" s="196"/>
      <c r="N6" s="68"/>
    </row>
    <row r="7" spans="1:14" ht="28.15" customHeight="1">
      <c r="A7" s="71" t="s">
        <v>78</v>
      </c>
      <c r="B7" s="62"/>
      <c r="C7" s="62"/>
      <c r="D7" s="62"/>
      <c r="E7" s="62"/>
      <c r="F7" s="62"/>
      <c r="G7" s="72"/>
      <c r="H7" s="72"/>
      <c r="I7" s="72"/>
      <c r="J7" s="72"/>
      <c r="K7" s="72"/>
      <c r="L7" s="72"/>
      <c r="M7" s="72"/>
      <c r="N7" s="73"/>
    </row>
    <row r="8" spans="1:14" ht="23.45" customHeight="1">
      <c r="A8" s="74" t="s">
        <v>79</v>
      </c>
      <c r="B8" s="133">
        <v>5</v>
      </c>
      <c r="C8" s="133">
        <v>2</v>
      </c>
      <c r="D8" s="133">
        <v>3</v>
      </c>
      <c r="E8" s="133">
        <v>4</v>
      </c>
      <c r="F8" s="133">
        <v>5</v>
      </c>
      <c r="G8" s="75">
        <f>ROUND((B8*$G$6)/100,2)</f>
        <v>2</v>
      </c>
      <c r="H8" s="75">
        <f>ROUND((C8*$H$6)/100,2)</f>
        <v>0.3</v>
      </c>
      <c r="I8" s="75">
        <f>ROUND((D8*$I$6)/100,2)</f>
        <v>0.45</v>
      </c>
      <c r="J8" s="75">
        <f>ROUND((E8*$J$6)/100,2)</f>
        <v>0.6</v>
      </c>
      <c r="K8" s="75">
        <f>ROUND((F8*$K$6)/100,2)</f>
        <v>0.75</v>
      </c>
      <c r="L8" s="75">
        <f>SUM(G8:K8)</f>
        <v>4.0999999999999996</v>
      </c>
      <c r="M8" s="75">
        <f>IF($L8=0,0,IF(AND($L8&gt;0,$L8&lt;=1),(($L8-0)*25)+0,IF(AND($L8&gt;1,$L8&lt;=2),(($L8-1)*25)+25,IF(AND($L8&gt;2,$L8&lt;=3),(($L8-2)*25)+50,IF(AND($L8&gt;3,$L8&lt;=4),(($L8-3)*15)+75,IF(AND($L8&gt;4,K8&lt;=5),(($L8-4)*10)+90))))))</f>
        <v>91</v>
      </c>
      <c r="N8" s="76">
        <f>L8-3</f>
        <v>1.0999999999999996</v>
      </c>
    </row>
    <row r="9" spans="1:14" ht="23.45" customHeight="1">
      <c r="A9" s="74" t="s">
        <v>80</v>
      </c>
      <c r="B9" s="133">
        <v>3</v>
      </c>
      <c r="C9" s="133">
        <v>1</v>
      </c>
      <c r="D9" s="133">
        <v>1</v>
      </c>
      <c r="E9" s="133">
        <v>3</v>
      </c>
      <c r="F9" s="133">
        <v>2</v>
      </c>
      <c r="G9" s="75">
        <f t="shared" ref="G9:G12" si="0">ROUND((B9*$G$6)/100,2)</f>
        <v>1.2</v>
      </c>
      <c r="H9" s="75">
        <f t="shared" ref="H9:H12" si="1">ROUND((C9*$H$6)/100,2)</f>
        <v>0.15</v>
      </c>
      <c r="I9" s="75">
        <f t="shared" ref="I9:I12" si="2">ROUND((D9*$I$6)/100,2)</f>
        <v>0.15</v>
      </c>
      <c r="J9" s="75">
        <f t="shared" ref="J9:J12" si="3">ROUND((E9*$J$6)/100,2)</f>
        <v>0.45</v>
      </c>
      <c r="K9" s="75">
        <f t="shared" ref="K9:K12" si="4">ROUND((F9*$K$6)/100,2)</f>
        <v>0.3</v>
      </c>
      <c r="L9" s="75">
        <f t="shared" ref="L9:L12" si="5">SUM(G9:K9)</f>
        <v>2.2499999999999996</v>
      </c>
      <c r="M9" s="75">
        <f t="shared" ref="M9:M18" si="6">IF($L9=0,0,IF(AND($L9&gt;0,$L9&lt;=1),(($L9-0)*25)+0,IF(AND($L9&gt;1,$L9&lt;=2),(($L9-1)*25)+25,IF(AND($L9&gt;2,$L9&lt;=3),(($L9-2)*25)+50,IF(AND($L9&gt;3,$L9&lt;=4),(($L9-3)*15)+75,IF(AND($L9&gt;4,K9&lt;=5),(($L9-4)*10)+90))))))</f>
        <v>56.249999999999986</v>
      </c>
      <c r="N9" s="76">
        <f t="shared" ref="N9:N18" si="7">L9-3</f>
        <v>-0.75000000000000044</v>
      </c>
    </row>
    <row r="10" spans="1:14" ht="23.45" customHeight="1">
      <c r="A10" s="74" t="s">
        <v>81</v>
      </c>
      <c r="B10" s="133">
        <v>4</v>
      </c>
      <c r="C10" s="133"/>
      <c r="D10" s="133"/>
      <c r="E10" s="133"/>
      <c r="F10" s="133"/>
      <c r="G10" s="75">
        <f t="shared" si="0"/>
        <v>1.6</v>
      </c>
      <c r="H10" s="75">
        <f t="shared" si="1"/>
        <v>0</v>
      </c>
      <c r="I10" s="75">
        <f t="shared" si="2"/>
        <v>0</v>
      </c>
      <c r="J10" s="75">
        <f t="shared" si="3"/>
        <v>0</v>
      </c>
      <c r="K10" s="75">
        <f t="shared" si="4"/>
        <v>0</v>
      </c>
      <c r="L10" s="75">
        <f t="shared" si="5"/>
        <v>1.6</v>
      </c>
      <c r="M10" s="75">
        <f t="shared" si="6"/>
        <v>40</v>
      </c>
      <c r="N10" s="76">
        <f t="shared" si="7"/>
        <v>-1.4</v>
      </c>
    </row>
    <row r="11" spans="1:14" ht="23.45" customHeight="1">
      <c r="A11" s="74" t="s">
        <v>82</v>
      </c>
      <c r="B11" s="133">
        <v>5</v>
      </c>
      <c r="C11" s="133"/>
      <c r="D11" s="133"/>
      <c r="E11" s="133"/>
      <c r="F11" s="133"/>
      <c r="G11" s="75">
        <f t="shared" si="0"/>
        <v>2</v>
      </c>
      <c r="H11" s="75">
        <f t="shared" si="1"/>
        <v>0</v>
      </c>
      <c r="I11" s="75">
        <f t="shared" si="2"/>
        <v>0</v>
      </c>
      <c r="J11" s="75">
        <f t="shared" si="3"/>
        <v>0</v>
      </c>
      <c r="K11" s="75">
        <f t="shared" si="4"/>
        <v>0</v>
      </c>
      <c r="L11" s="75">
        <f t="shared" si="5"/>
        <v>2</v>
      </c>
      <c r="M11" s="75">
        <f t="shared" si="6"/>
        <v>50</v>
      </c>
      <c r="N11" s="76">
        <f t="shared" si="7"/>
        <v>-1</v>
      </c>
    </row>
    <row r="12" spans="1:14" ht="23.45" customHeight="1">
      <c r="A12" s="74" t="s">
        <v>83</v>
      </c>
      <c r="B12" s="133">
        <v>3</v>
      </c>
      <c r="C12" s="133"/>
      <c r="D12" s="133"/>
      <c r="E12" s="133"/>
      <c r="F12" s="133"/>
      <c r="G12" s="75">
        <f t="shared" si="0"/>
        <v>1.2</v>
      </c>
      <c r="H12" s="75">
        <f t="shared" si="1"/>
        <v>0</v>
      </c>
      <c r="I12" s="75">
        <f t="shared" si="2"/>
        <v>0</v>
      </c>
      <c r="J12" s="75">
        <f t="shared" si="3"/>
        <v>0</v>
      </c>
      <c r="K12" s="75">
        <f t="shared" si="4"/>
        <v>0</v>
      </c>
      <c r="L12" s="75">
        <f t="shared" si="5"/>
        <v>1.2</v>
      </c>
      <c r="M12" s="75">
        <f t="shared" si="6"/>
        <v>30</v>
      </c>
      <c r="N12" s="76">
        <f t="shared" si="7"/>
        <v>-1.8</v>
      </c>
    </row>
    <row r="13" spans="1:14" ht="23.45" customHeight="1">
      <c r="A13" s="71" t="s">
        <v>84</v>
      </c>
      <c r="B13" s="63"/>
      <c r="C13" s="63"/>
      <c r="D13" s="63"/>
      <c r="E13" s="63"/>
      <c r="F13" s="63"/>
      <c r="G13" s="72"/>
      <c r="H13" s="72"/>
      <c r="I13" s="72"/>
      <c r="J13" s="72"/>
      <c r="K13" s="72"/>
      <c r="L13" s="72"/>
      <c r="M13" s="77"/>
      <c r="N13" s="78"/>
    </row>
    <row r="14" spans="1:14" ht="23.45" customHeight="1">
      <c r="A14" s="74" t="s">
        <v>85</v>
      </c>
      <c r="B14" s="133"/>
      <c r="C14" s="133"/>
      <c r="D14" s="133"/>
      <c r="E14" s="133"/>
      <c r="F14" s="133"/>
      <c r="G14" s="75">
        <f t="shared" ref="G14:G16" si="8">ROUND((B14*$G$6)/100,2)</f>
        <v>0</v>
      </c>
      <c r="H14" s="75">
        <f t="shared" ref="H14:H16" si="9">ROUND((C14*$H$6)/100,2)</f>
        <v>0</v>
      </c>
      <c r="I14" s="75">
        <f t="shared" ref="I14:I16" si="10">ROUND((D14*$I$6)/100,2)</f>
        <v>0</v>
      </c>
      <c r="J14" s="75">
        <f t="shared" ref="J14:J16" si="11">ROUND((E14*$J$6)/100,2)</f>
        <v>0</v>
      </c>
      <c r="K14" s="75">
        <f t="shared" ref="K14:K16" si="12">ROUND((F14*$K$6)/100,2)</f>
        <v>0</v>
      </c>
      <c r="L14" s="75">
        <f t="shared" ref="L14:L16" si="13">SUM(G14:K14)</f>
        <v>0</v>
      </c>
      <c r="M14" s="75">
        <f t="shared" si="6"/>
        <v>0</v>
      </c>
      <c r="N14" s="76">
        <f t="shared" si="7"/>
        <v>-3</v>
      </c>
    </row>
    <row r="15" spans="1:14" ht="23.45" customHeight="1">
      <c r="A15" s="74" t="s">
        <v>86</v>
      </c>
      <c r="B15" s="133"/>
      <c r="C15" s="133"/>
      <c r="D15" s="133"/>
      <c r="E15" s="133"/>
      <c r="F15" s="133"/>
      <c r="G15" s="75">
        <f t="shared" si="8"/>
        <v>0</v>
      </c>
      <c r="H15" s="75">
        <f t="shared" si="9"/>
        <v>0</v>
      </c>
      <c r="I15" s="75">
        <f t="shared" si="10"/>
        <v>0</v>
      </c>
      <c r="J15" s="75">
        <f t="shared" si="11"/>
        <v>0</v>
      </c>
      <c r="K15" s="75">
        <f t="shared" si="12"/>
        <v>0</v>
      </c>
      <c r="L15" s="75">
        <f t="shared" si="13"/>
        <v>0</v>
      </c>
      <c r="M15" s="75">
        <f t="shared" si="6"/>
        <v>0</v>
      </c>
      <c r="N15" s="76">
        <f t="shared" si="7"/>
        <v>-3</v>
      </c>
    </row>
    <row r="16" spans="1:14" ht="23.45" customHeight="1">
      <c r="A16" s="74" t="s">
        <v>87</v>
      </c>
      <c r="B16" s="133"/>
      <c r="C16" s="133"/>
      <c r="D16" s="133"/>
      <c r="E16" s="133"/>
      <c r="F16" s="133"/>
      <c r="G16" s="75">
        <f t="shared" si="8"/>
        <v>0</v>
      </c>
      <c r="H16" s="75">
        <f t="shared" si="9"/>
        <v>0</v>
      </c>
      <c r="I16" s="75">
        <f t="shared" si="10"/>
        <v>0</v>
      </c>
      <c r="J16" s="75">
        <f t="shared" si="11"/>
        <v>0</v>
      </c>
      <c r="K16" s="75">
        <f t="shared" si="12"/>
        <v>0</v>
      </c>
      <c r="L16" s="75">
        <f t="shared" si="13"/>
        <v>0</v>
      </c>
      <c r="M16" s="75">
        <f t="shared" si="6"/>
        <v>0</v>
      </c>
      <c r="N16" s="76">
        <f t="shared" si="7"/>
        <v>-3</v>
      </c>
    </row>
    <row r="17" spans="1:14" ht="23.45" customHeight="1">
      <c r="A17" s="71" t="s">
        <v>88</v>
      </c>
      <c r="B17" s="64"/>
      <c r="C17" s="64"/>
      <c r="D17" s="64"/>
      <c r="E17" s="64"/>
      <c r="F17" s="64"/>
      <c r="G17" s="72"/>
      <c r="H17" s="72"/>
      <c r="I17" s="72"/>
      <c r="J17" s="72"/>
      <c r="K17" s="72"/>
      <c r="L17" s="72"/>
      <c r="M17" s="77"/>
      <c r="N17" s="79"/>
    </row>
    <row r="18" spans="1:14" ht="23.45" customHeight="1">
      <c r="A18" s="74" t="s">
        <v>89</v>
      </c>
      <c r="B18" s="133"/>
      <c r="C18" s="133"/>
      <c r="D18" s="133"/>
      <c r="E18" s="133"/>
      <c r="F18" s="133"/>
      <c r="G18" s="75">
        <f t="shared" ref="G18" si="14">ROUND((B18*$G$6)/100,2)</f>
        <v>0</v>
      </c>
      <c r="H18" s="75">
        <f t="shared" ref="H18" si="15">ROUND((C18*$H$6)/100,2)</f>
        <v>0</v>
      </c>
      <c r="I18" s="75">
        <f t="shared" ref="I18" si="16">ROUND((D18*$I$6)/100,2)</f>
        <v>0</v>
      </c>
      <c r="J18" s="75">
        <f t="shared" ref="J18" si="17">ROUND((E18*$J$6)/100,2)</f>
        <v>0</v>
      </c>
      <c r="K18" s="75">
        <f t="shared" ref="K18" si="18">ROUND((F18*$K$6)/100,2)</f>
        <v>0</v>
      </c>
      <c r="L18" s="75">
        <f>SUM(G18:K18)</f>
        <v>0</v>
      </c>
      <c r="M18" s="75">
        <f t="shared" si="6"/>
        <v>0</v>
      </c>
      <c r="N18" s="76">
        <f t="shared" si="7"/>
        <v>-3</v>
      </c>
    </row>
    <row r="19" spans="1:14" ht="21.6" customHeight="1">
      <c r="A19" s="80" t="s">
        <v>107</v>
      </c>
    </row>
    <row r="20" spans="1:14" ht="21.6" customHeight="1">
      <c r="A20" s="81" t="s">
        <v>108</v>
      </c>
    </row>
    <row r="21" spans="1:14" ht="21.6" customHeight="1">
      <c r="A21" s="82" t="s">
        <v>109</v>
      </c>
    </row>
    <row r="22" spans="1:14" ht="21.6" customHeight="1"/>
    <row r="23" spans="1:14" ht="21.6" customHeight="1"/>
    <row r="24" spans="1:14" ht="21.6" customHeight="1"/>
    <row r="25" spans="1:14" ht="21.6" customHeight="1"/>
    <row r="26" spans="1:14" ht="21.6" customHeight="1"/>
    <row r="27" spans="1:14" s="82" customFormat="1" ht="21.6" customHeight="1">
      <c r="A27" s="83" t="s">
        <v>163</v>
      </c>
      <c r="B27" s="89"/>
      <c r="C27" s="89"/>
      <c r="D27" s="89"/>
      <c r="E27" s="89"/>
      <c r="F27" s="89"/>
      <c r="G27" s="90"/>
      <c r="H27" s="90"/>
      <c r="I27" s="90"/>
      <c r="J27" s="90"/>
      <c r="K27" s="90"/>
      <c r="L27" s="91"/>
      <c r="M27" s="89"/>
    </row>
    <row r="28" spans="1:14" s="82" customFormat="1" ht="21.6" customHeight="1">
      <c r="A28" s="81" t="s">
        <v>164</v>
      </c>
      <c r="B28" s="88"/>
      <c r="C28" s="81"/>
      <c r="D28" s="88"/>
      <c r="E28" s="81"/>
      <c r="F28" s="89"/>
      <c r="G28" s="90"/>
      <c r="H28" s="90"/>
      <c r="I28" s="90"/>
      <c r="J28" s="90"/>
      <c r="K28" s="90"/>
      <c r="L28" s="91"/>
      <c r="M28" s="89"/>
    </row>
    <row r="29" spans="1:14" s="82" customFormat="1" ht="21.6" customHeight="1">
      <c r="A29" s="81" t="s">
        <v>110</v>
      </c>
      <c r="B29" s="81" t="s">
        <v>90</v>
      </c>
      <c r="C29" s="81"/>
      <c r="D29" s="88"/>
      <c r="E29" s="81"/>
      <c r="F29" s="92" t="s">
        <v>91</v>
      </c>
      <c r="H29" s="90"/>
      <c r="I29" s="90"/>
      <c r="J29" s="90"/>
      <c r="K29" s="90"/>
      <c r="L29" s="91"/>
      <c r="M29" s="89"/>
    </row>
    <row r="30" spans="1:14" s="87" customFormat="1" ht="21.6" customHeight="1">
      <c r="A30" s="82"/>
      <c r="B30" s="84"/>
      <c r="C30" s="84"/>
      <c r="D30" s="84"/>
      <c r="E30" s="84"/>
      <c r="F30" s="84"/>
      <c r="G30" s="85"/>
      <c r="H30" s="85"/>
      <c r="I30" s="85"/>
      <c r="J30" s="85"/>
      <c r="K30" s="85"/>
      <c r="L30" s="86"/>
      <c r="M30" s="84"/>
    </row>
    <row r="31" spans="1:14" s="87" customFormat="1" ht="21.6" customHeight="1">
      <c r="A31" s="188" t="s">
        <v>92</v>
      </c>
      <c r="B31" s="199" t="s">
        <v>93</v>
      </c>
      <c r="C31" s="199"/>
      <c r="D31" s="199"/>
      <c r="E31" s="199"/>
      <c r="F31" s="199"/>
      <c r="G31" s="184" t="s">
        <v>6</v>
      </c>
      <c r="H31" s="185"/>
      <c r="I31" s="67" t="s">
        <v>69</v>
      </c>
    </row>
    <row r="32" spans="1:14" s="87" customFormat="1" ht="37.5">
      <c r="A32" s="189"/>
      <c r="B32" s="93" t="s">
        <v>94</v>
      </c>
      <c r="C32" s="94" t="s">
        <v>95</v>
      </c>
      <c r="D32" s="94" t="s">
        <v>96</v>
      </c>
      <c r="E32" s="94" t="s">
        <v>97</v>
      </c>
      <c r="F32" s="93" t="s">
        <v>98</v>
      </c>
      <c r="G32" s="95" t="s">
        <v>75</v>
      </c>
      <c r="H32" s="154" t="s">
        <v>76</v>
      </c>
      <c r="I32" s="68" t="s">
        <v>77</v>
      </c>
    </row>
    <row r="33" spans="1:13" s="87" customFormat="1" ht="21.6" customHeight="1">
      <c r="A33" s="198"/>
      <c r="B33" s="96" t="s">
        <v>99</v>
      </c>
      <c r="C33" s="96" t="s">
        <v>99</v>
      </c>
      <c r="D33" s="96" t="s">
        <v>99</v>
      </c>
      <c r="E33" s="96" t="s">
        <v>99</v>
      </c>
      <c r="F33" s="96" t="s">
        <v>99</v>
      </c>
      <c r="G33" s="97" t="s">
        <v>100</v>
      </c>
      <c r="H33" s="97" t="s">
        <v>101</v>
      </c>
      <c r="I33" s="98" t="s">
        <v>102</v>
      </c>
    </row>
    <row r="34" spans="1:13" s="87" customFormat="1" ht="22.15" customHeight="1">
      <c r="A34" s="99" t="s">
        <v>78</v>
      </c>
      <c r="B34" s="100"/>
      <c r="C34" s="100"/>
      <c r="D34" s="100"/>
      <c r="E34" s="100"/>
      <c r="F34" s="100"/>
      <c r="G34" s="101"/>
      <c r="H34" s="100"/>
      <c r="I34" s="102"/>
    </row>
    <row r="35" spans="1:13" s="87" customFormat="1" ht="22.15" customHeight="1">
      <c r="A35" s="74" t="s">
        <v>79</v>
      </c>
      <c r="B35" s="103">
        <f>COUNTIF($B$8:$F$8,1)</f>
        <v>0</v>
      </c>
      <c r="C35" s="103">
        <f>COUNTIF($B$8:$F$8,2)</f>
        <v>1</v>
      </c>
      <c r="D35" s="103">
        <f>COUNTIF($B$8:$F$8,3)</f>
        <v>1</v>
      </c>
      <c r="E35" s="103">
        <f>COUNTIF($B$8:$F$8,4)</f>
        <v>1</v>
      </c>
      <c r="F35" s="103">
        <f>COUNTIF($B$8:$F$8,5)</f>
        <v>2</v>
      </c>
      <c r="G35" s="104">
        <f>L8</f>
        <v>4.0999999999999996</v>
      </c>
      <c r="H35" s="104">
        <f t="shared" ref="H35:I35" si="19">M8</f>
        <v>91</v>
      </c>
      <c r="I35" s="104">
        <f t="shared" si="19"/>
        <v>1.0999999999999996</v>
      </c>
    </row>
    <row r="36" spans="1:13" s="87" customFormat="1" ht="22.15" customHeight="1">
      <c r="A36" s="74" t="s">
        <v>80</v>
      </c>
      <c r="B36" s="103">
        <f>COUNTIF($B$9:$F$9,1)</f>
        <v>2</v>
      </c>
      <c r="C36" s="103">
        <f>COUNTIF($B$9:$F$9,2)</f>
        <v>1</v>
      </c>
      <c r="D36" s="103">
        <f>COUNTIF($B$9:$F$9,3)</f>
        <v>2</v>
      </c>
      <c r="E36" s="103">
        <f>COUNTIF($B$9:$F$9,4)</f>
        <v>0</v>
      </c>
      <c r="F36" s="103">
        <f>COUNTIF($B$9:$F$9,5)</f>
        <v>0</v>
      </c>
      <c r="G36" s="104">
        <f t="shared" ref="G36:I39" si="20">L9</f>
        <v>2.2499999999999996</v>
      </c>
      <c r="H36" s="104">
        <f t="shared" si="20"/>
        <v>56.249999999999986</v>
      </c>
      <c r="I36" s="104">
        <f t="shared" si="20"/>
        <v>-0.75000000000000044</v>
      </c>
    </row>
    <row r="37" spans="1:13" s="87" customFormat="1" ht="22.15" customHeight="1">
      <c r="A37" s="74" t="s">
        <v>81</v>
      </c>
      <c r="B37" s="103">
        <f>COUNTIF($B$10:$F$10,1)</f>
        <v>0</v>
      </c>
      <c r="C37" s="103">
        <f>COUNTIF($B$10:$F$10,2)</f>
        <v>0</v>
      </c>
      <c r="D37" s="103">
        <f>COUNTIF($B$10:$F$10,3)</f>
        <v>0</v>
      </c>
      <c r="E37" s="103">
        <f>COUNTIF($B$10:$F$10,4)</f>
        <v>1</v>
      </c>
      <c r="F37" s="103">
        <f>COUNTIF($B$10:$F$10,5)</f>
        <v>0</v>
      </c>
      <c r="G37" s="104">
        <f t="shared" si="20"/>
        <v>1.6</v>
      </c>
      <c r="H37" s="104">
        <f t="shared" si="20"/>
        <v>40</v>
      </c>
      <c r="I37" s="104">
        <f t="shared" si="20"/>
        <v>-1.4</v>
      </c>
    </row>
    <row r="38" spans="1:13" s="87" customFormat="1" ht="22.15" customHeight="1">
      <c r="A38" s="74" t="s">
        <v>82</v>
      </c>
      <c r="B38" s="103">
        <f>COUNTIF($B$11:$F$11,1)</f>
        <v>0</v>
      </c>
      <c r="C38" s="103">
        <f>COUNTIF($B$11:$F$11,2)</f>
        <v>0</v>
      </c>
      <c r="D38" s="103">
        <f>COUNTIF($B$11:$F$11,3)</f>
        <v>0</v>
      </c>
      <c r="E38" s="103">
        <f>COUNTIF($B$11:$F$11,4)</f>
        <v>0</v>
      </c>
      <c r="F38" s="103">
        <f>COUNTIF($B$11:$F$11,5)</f>
        <v>1</v>
      </c>
      <c r="G38" s="104">
        <f t="shared" si="20"/>
        <v>2</v>
      </c>
      <c r="H38" s="104">
        <f t="shared" si="20"/>
        <v>50</v>
      </c>
      <c r="I38" s="104">
        <f t="shared" si="20"/>
        <v>-1</v>
      </c>
    </row>
    <row r="39" spans="1:13" s="87" customFormat="1" ht="22.15" customHeight="1">
      <c r="A39" s="74" t="s">
        <v>83</v>
      </c>
      <c r="B39" s="103">
        <f>COUNTIF($B$12:$F$12,1)</f>
        <v>0</v>
      </c>
      <c r="C39" s="103">
        <f>COUNTIF($B$12:$F$12,2)</f>
        <v>0</v>
      </c>
      <c r="D39" s="103">
        <f>COUNTIF($B$12:$F$12,3)</f>
        <v>1</v>
      </c>
      <c r="E39" s="103">
        <f>COUNTIF($B$12:$F$12,4)</f>
        <v>0</v>
      </c>
      <c r="F39" s="103">
        <f>COUNTIF($B$12:$F$12,5)</f>
        <v>0</v>
      </c>
      <c r="G39" s="104">
        <f t="shared" si="20"/>
        <v>1.2</v>
      </c>
      <c r="H39" s="104">
        <f t="shared" si="20"/>
        <v>30</v>
      </c>
      <c r="I39" s="104">
        <f t="shared" si="20"/>
        <v>-1.8</v>
      </c>
    </row>
    <row r="40" spans="1:13" s="87" customFormat="1" ht="22.15" customHeight="1">
      <c r="A40" s="99" t="s">
        <v>84</v>
      </c>
      <c r="B40" s="103"/>
      <c r="C40" s="103"/>
      <c r="D40" s="103"/>
      <c r="E40" s="103"/>
      <c r="F40" s="103"/>
      <c r="G40" s="104"/>
      <c r="H40" s="103"/>
      <c r="I40" s="105"/>
    </row>
    <row r="41" spans="1:13" s="87" customFormat="1" ht="22.15" customHeight="1">
      <c r="A41" s="74" t="s">
        <v>85</v>
      </c>
      <c r="B41" s="103">
        <f>COUNTIF($B$14:$F$14,1)</f>
        <v>0</v>
      </c>
      <c r="C41" s="103">
        <f>COUNTIF($B$14:$F$14,2)</f>
        <v>0</v>
      </c>
      <c r="D41" s="103">
        <f>COUNTIF($B$14:$F$14,3)</f>
        <v>0</v>
      </c>
      <c r="E41" s="103">
        <f>COUNTIF($B$14:$F$14,4)</f>
        <v>0</v>
      </c>
      <c r="F41" s="103">
        <f>COUNTIF($B$14:$F$14,5)</f>
        <v>0</v>
      </c>
      <c r="G41" s="104">
        <f>L14</f>
        <v>0</v>
      </c>
      <c r="H41" s="104">
        <f t="shared" ref="H41:I41" si="21">M14</f>
        <v>0</v>
      </c>
      <c r="I41" s="104">
        <f t="shared" si="21"/>
        <v>-3</v>
      </c>
    </row>
    <row r="42" spans="1:13" s="87" customFormat="1" ht="22.15" customHeight="1">
      <c r="A42" s="74" t="s">
        <v>86</v>
      </c>
      <c r="B42" s="103">
        <f>COUNTIF($B$15:$F$15,1)</f>
        <v>0</v>
      </c>
      <c r="C42" s="103">
        <f>COUNTIF($B$15:$F$15,2)</f>
        <v>0</v>
      </c>
      <c r="D42" s="103">
        <f>COUNTIF($B$15:$F$15,3)</f>
        <v>0</v>
      </c>
      <c r="E42" s="103">
        <f>COUNTIF($B$15:$F$15,4)</f>
        <v>0</v>
      </c>
      <c r="F42" s="103">
        <f>COUNTIF($B$15:$F$15,5)</f>
        <v>0</v>
      </c>
      <c r="G42" s="104">
        <f t="shared" ref="G42:I43" si="22">L15</f>
        <v>0</v>
      </c>
      <c r="H42" s="104">
        <f t="shared" si="22"/>
        <v>0</v>
      </c>
      <c r="I42" s="104">
        <f t="shared" si="22"/>
        <v>-3</v>
      </c>
    </row>
    <row r="43" spans="1:13" s="87" customFormat="1" ht="22.15" customHeight="1">
      <c r="A43" s="74" t="s">
        <v>87</v>
      </c>
      <c r="B43" s="103">
        <f>COUNTIF($B$16:$F$16,1)</f>
        <v>0</v>
      </c>
      <c r="C43" s="103">
        <f>COUNTIF($B$16:$F$16,2)</f>
        <v>0</v>
      </c>
      <c r="D43" s="103">
        <f>COUNTIF($B$16:$F$16,3)</f>
        <v>0</v>
      </c>
      <c r="E43" s="103">
        <f>COUNTIF($B$16:$F$16,4)</f>
        <v>0</v>
      </c>
      <c r="F43" s="103">
        <f>COUNTIF($B$16:$F$16,5)</f>
        <v>0</v>
      </c>
      <c r="G43" s="104">
        <f t="shared" si="22"/>
        <v>0</v>
      </c>
      <c r="H43" s="104">
        <f t="shared" si="22"/>
        <v>0</v>
      </c>
      <c r="I43" s="104">
        <f t="shared" si="22"/>
        <v>-3</v>
      </c>
    </row>
    <row r="44" spans="1:13" s="87" customFormat="1" ht="22.15" customHeight="1">
      <c r="A44" s="99" t="s">
        <v>88</v>
      </c>
      <c r="B44" s="103"/>
      <c r="C44" s="103"/>
      <c r="D44" s="103"/>
      <c r="E44" s="103"/>
      <c r="F44" s="103"/>
      <c r="G44" s="104"/>
      <c r="H44" s="103"/>
      <c r="I44" s="105"/>
    </row>
    <row r="45" spans="1:13" s="87" customFormat="1" ht="22.15" customHeight="1">
      <c r="A45" s="74" t="s">
        <v>89</v>
      </c>
      <c r="B45" s="103">
        <f>COUNTIF($B$18:$F$18,1)</f>
        <v>0</v>
      </c>
      <c r="C45" s="103">
        <f>COUNTIF($B$18:$F$18,2)</f>
        <v>0</v>
      </c>
      <c r="D45" s="103">
        <f>COUNTIF($B$18:$F$18,3)</f>
        <v>0</v>
      </c>
      <c r="E45" s="103">
        <f>COUNTIF($B$18:$F$18,4)</f>
        <v>0</v>
      </c>
      <c r="F45" s="103">
        <f>COUNTIF($B$18:$F$18,5)</f>
        <v>0</v>
      </c>
      <c r="G45" s="104">
        <f>L18</f>
        <v>0</v>
      </c>
      <c r="H45" s="104">
        <f t="shared" ref="H45:I45" si="23">M18</f>
        <v>0</v>
      </c>
      <c r="I45" s="104">
        <f t="shared" si="23"/>
        <v>-3</v>
      </c>
    </row>
    <row r="46" spans="1:13" s="87" customFormat="1" ht="21.6" customHeight="1">
      <c r="A46" s="82"/>
      <c r="B46" s="84"/>
      <c r="C46" s="84"/>
      <c r="D46" s="84"/>
      <c r="E46" s="84"/>
      <c r="F46" s="84"/>
      <c r="G46" s="85"/>
      <c r="H46" s="85"/>
      <c r="I46" s="85"/>
      <c r="J46" s="85"/>
      <c r="K46" s="85"/>
      <c r="L46" s="86"/>
      <c r="M46" s="84"/>
    </row>
    <row r="47" spans="1:13" s="87" customFormat="1" ht="21.6" customHeight="1">
      <c r="A47" s="88" t="s">
        <v>103</v>
      </c>
      <c r="B47" s="186" t="s">
        <v>104</v>
      </c>
      <c r="C47" s="186"/>
      <c r="D47" s="186"/>
      <c r="E47" s="106" t="s">
        <v>105</v>
      </c>
      <c r="F47" s="107">
        <f>ROUND((SUM(H35:H45)*20/900),2)</f>
        <v>5.94</v>
      </c>
      <c r="G47" s="108" t="s">
        <v>1</v>
      </c>
      <c r="H47" s="85"/>
      <c r="I47" s="85"/>
      <c r="J47" s="85"/>
      <c r="K47" s="85"/>
      <c r="L47" s="86"/>
      <c r="M47" s="84"/>
    </row>
    <row r="48" spans="1:13" s="87" customFormat="1" ht="21.6" customHeight="1">
      <c r="A48" s="82"/>
      <c r="B48" s="187" t="s">
        <v>106</v>
      </c>
      <c r="C48" s="187"/>
      <c r="D48" s="187"/>
      <c r="E48" s="84"/>
      <c r="F48" s="84"/>
      <c r="G48" s="85"/>
      <c r="H48" s="85"/>
      <c r="I48" s="85"/>
      <c r="J48" s="85"/>
      <c r="K48" s="85"/>
      <c r="L48" s="86"/>
      <c r="M48" s="84"/>
    </row>
  </sheetData>
  <mergeCells count="12">
    <mergeCell ref="L4:M4"/>
    <mergeCell ref="L5:L6"/>
    <mergeCell ref="M5:M6"/>
    <mergeCell ref="A3:N3"/>
    <mergeCell ref="A31:A33"/>
    <mergeCell ref="B31:F31"/>
    <mergeCell ref="G31:H31"/>
    <mergeCell ref="B47:D47"/>
    <mergeCell ref="B48:D48"/>
    <mergeCell ref="A4:A5"/>
    <mergeCell ref="B4:F4"/>
    <mergeCell ref="G4:K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F8" sqref="F8"/>
    </sheetView>
  </sheetViews>
  <sheetFormatPr defaultColWidth="8.875" defaultRowHeight="21"/>
  <cols>
    <col min="1" max="1" width="39.625" style="82" customWidth="1"/>
    <col min="2" max="6" width="12.125" style="89" customWidth="1"/>
    <col min="7" max="7" width="10.75" style="90" customWidth="1"/>
    <col min="8" max="8" width="9.625" style="90" customWidth="1"/>
    <col min="9" max="9" width="9.25" style="90" customWidth="1"/>
    <col min="10" max="11" width="9.375" style="90" customWidth="1"/>
    <col min="12" max="12" width="11.625" style="91" customWidth="1"/>
    <col min="13" max="13" width="11.625" style="89" customWidth="1"/>
    <col min="14" max="14" width="16.25" style="82" customWidth="1"/>
    <col min="15" max="16384" width="8.875" style="82"/>
  </cols>
  <sheetData>
    <row r="1" spans="1:14" ht="21.6" customHeight="1">
      <c r="A1" s="83" t="s">
        <v>161</v>
      </c>
    </row>
    <row r="2" spans="1:14" ht="21.6" customHeight="1">
      <c r="A2" s="81" t="s">
        <v>110</v>
      </c>
      <c r="B2" s="81" t="s">
        <v>90</v>
      </c>
      <c r="C2" s="81"/>
      <c r="D2" s="88"/>
      <c r="E2" s="81"/>
      <c r="F2" s="92" t="s">
        <v>91</v>
      </c>
      <c r="G2" s="82"/>
    </row>
    <row r="3" spans="1:14" s="65" customFormat="1" ht="21.6" customHeight="1">
      <c r="A3" s="197" t="s">
        <v>162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s="83" customFormat="1" ht="32.450000000000003" customHeight="1">
      <c r="A4" s="188" t="s">
        <v>66</v>
      </c>
      <c r="B4" s="210" t="s">
        <v>67</v>
      </c>
      <c r="C4" s="211"/>
      <c r="D4" s="211"/>
      <c r="E4" s="212"/>
      <c r="F4" s="221" t="s">
        <v>68</v>
      </c>
      <c r="G4" s="222"/>
      <c r="H4" s="222"/>
      <c r="I4" s="223"/>
      <c r="J4" s="202" t="s">
        <v>6</v>
      </c>
      <c r="K4" s="203"/>
      <c r="L4" s="109" t="s">
        <v>69</v>
      </c>
    </row>
    <row r="5" spans="1:14" s="83" customFormat="1" ht="21.6" customHeight="1">
      <c r="A5" s="189"/>
      <c r="B5" s="110" t="s">
        <v>70</v>
      </c>
      <c r="C5" s="110" t="s">
        <v>71</v>
      </c>
      <c r="D5" s="110" t="s">
        <v>72</v>
      </c>
      <c r="E5" s="110" t="s">
        <v>73</v>
      </c>
      <c r="F5" s="111" t="s">
        <v>70</v>
      </c>
      <c r="G5" s="111" t="s">
        <v>71</v>
      </c>
      <c r="H5" s="111" t="s">
        <v>72</v>
      </c>
      <c r="I5" s="111" t="s">
        <v>73</v>
      </c>
      <c r="J5" s="204" t="s">
        <v>75</v>
      </c>
      <c r="K5" s="205" t="s">
        <v>76</v>
      </c>
      <c r="L5" s="69" t="s">
        <v>77</v>
      </c>
    </row>
    <row r="6" spans="1:14" s="83" customFormat="1" ht="16.149999999999999" customHeight="1">
      <c r="A6" s="69"/>
      <c r="B6" s="110"/>
      <c r="C6" s="110"/>
      <c r="D6" s="110"/>
      <c r="E6" s="110"/>
      <c r="F6" s="112">
        <v>40</v>
      </c>
      <c r="G6" s="112">
        <v>20</v>
      </c>
      <c r="H6" s="112">
        <v>20</v>
      </c>
      <c r="I6" s="112">
        <v>20</v>
      </c>
      <c r="J6" s="204"/>
      <c r="K6" s="206"/>
      <c r="L6" s="69"/>
    </row>
    <row r="7" spans="1:14" ht="28.15" customHeight="1">
      <c r="A7" s="71" t="s">
        <v>78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4"/>
      <c r="M7" s="82"/>
    </row>
    <row r="8" spans="1:14" ht="23.45" customHeight="1">
      <c r="A8" s="74" t="s">
        <v>79</v>
      </c>
      <c r="B8" s="115">
        <v>4</v>
      </c>
      <c r="C8" s="115">
        <v>2</v>
      </c>
      <c r="D8" s="115">
        <v>3</v>
      </c>
      <c r="E8" s="115">
        <v>3</v>
      </c>
      <c r="F8" s="116">
        <f>ROUND((B8*$F$6)/100,2)</f>
        <v>1.6</v>
      </c>
      <c r="G8" s="116">
        <f>ROUND((C8*$G$6)/100,2)</f>
        <v>0.4</v>
      </c>
      <c r="H8" s="116">
        <f>ROUND((D8*$H$6)/100,2)</f>
        <v>0.6</v>
      </c>
      <c r="I8" s="116">
        <f>ROUND((E8*$I$6)/100,2)</f>
        <v>0.6</v>
      </c>
      <c r="J8" s="116">
        <f>SUM(F8:I8)</f>
        <v>3.2</v>
      </c>
      <c r="K8" s="116">
        <f>IF($J8=0,0,IF(AND($J8&gt;0,$J8&lt;=1),(($J8-0)*25)+0,IF(AND($J8&gt;1,$J8&lt;=2),(($J8-1)*25)+25,IF(AND($J8&gt;2,$J8&lt;=3),(($J8-2)*25)+50,IF(AND($J8&gt;3,$J8&lt;=4),(($J8-3)*15)+75,IF(AND($J8&gt;4,#REF!&lt;=5),(($J8-4)*10)+90))))))</f>
        <v>78</v>
      </c>
      <c r="L8" s="117">
        <f>J8-3</f>
        <v>0.20000000000000018</v>
      </c>
      <c r="M8" s="82"/>
    </row>
    <row r="9" spans="1:14" ht="23.45" customHeight="1">
      <c r="A9" s="74" t="s">
        <v>80</v>
      </c>
      <c r="B9" s="115"/>
      <c r="C9" s="115"/>
      <c r="D9" s="115"/>
      <c r="E9" s="115"/>
      <c r="F9" s="116">
        <f>ROUND((B9*$F$6)/100,2)</f>
        <v>0</v>
      </c>
      <c r="G9" s="116">
        <f>ROUND((C9*$G$6)/100,2)</f>
        <v>0</v>
      </c>
      <c r="H9" s="116">
        <f>ROUND((D9*$H$6)/100,2)</f>
        <v>0</v>
      </c>
      <c r="I9" s="116">
        <f>ROUND((E9*$I$6)/100,2)</f>
        <v>0</v>
      </c>
      <c r="J9" s="116">
        <f>SUM(F9:I9)</f>
        <v>0</v>
      </c>
      <c r="K9" s="116">
        <f>IF($J9=0,0,IF(AND($J9&gt;0,$J9&lt;=1),(($J9-0)*25)+0,IF(AND($J9&gt;1,$J9&lt;=2),(($J9-1)*25)+25,IF(AND($J9&gt;2,$J9&lt;=3),(($J9-2)*25)+50,IF(AND($J9&gt;3,$J9&lt;=4),(($J9-3)*15)+75,IF(AND($J9&gt;4,#REF!&lt;=5),(($J9-4)*10)+90))))))</f>
        <v>0</v>
      </c>
      <c r="L9" s="117">
        <f t="shared" ref="L9:L18" si="0">J9-3</f>
        <v>-3</v>
      </c>
      <c r="M9" s="82"/>
    </row>
    <row r="10" spans="1:14" ht="23.45" customHeight="1">
      <c r="A10" s="74" t="s">
        <v>81</v>
      </c>
      <c r="B10" s="115"/>
      <c r="C10" s="115"/>
      <c r="D10" s="115"/>
      <c r="E10" s="115"/>
      <c r="F10" s="116">
        <f>ROUND((B10*$F$6)/100,2)</f>
        <v>0</v>
      </c>
      <c r="G10" s="116">
        <f>ROUND((C10*$G$6)/100,2)</f>
        <v>0</v>
      </c>
      <c r="H10" s="116">
        <f>ROUND((D10*$H$6)/100,2)</f>
        <v>0</v>
      </c>
      <c r="I10" s="116">
        <f>ROUND((E10*$I$6)/100,2)</f>
        <v>0</v>
      </c>
      <c r="J10" s="116">
        <f>SUM(F10:I10)</f>
        <v>0</v>
      </c>
      <c r="K10" s="116">
        <f>IF($J10=0,0,IF(AND($J10&gt;0,$J10&lt;=1),(($J10-0)*25)+0,IF(AND($J10&gt;1,$J10&lt;=2),(($J10-1)*25)+25,IF(AND($J10&gt;2,$J10&lt;=3),(($J10-2)*25)+50,IF(AND($J10&gt;3,$J10&lt;=4),(($J10-3)*15)+75,IF(AND($J10&gt;4,#REF!&lt;=5),(($J10-4)*10)+90))))))</f>
        <v>0</v>
      </c>
      <c r="L10" s="117">
        <f t="shared" si="0"/>
        <v>-3</v>
      </c>
      <c r="M10" s="82"/>
    </row>
    <row r="11" spans="1:14" ht="23.45" customHeight="1">
      <c r="A11" s="74" t="s">
        <v>82</v>
      </c>
      <c r="B11" s="115"/>
      <c r="C11" s="115"/>
      <c r="D11" s="115"/>
      <c r="E11" s="115"/>
      <c r="F11" s="116">
        <f>ROUND((B11*$F$6)/100,2)</f>
        <v>0</v>
      </c>
      <c r="G11" s="116">
        <f>ROUND((C11*$G$6)/100,2)</f>
        <v>0</v>
      </c>
      <c r="H11" s="116">
        <f>ROUND((D11*$H$6)/100,2)</f>
        <v>0</v>
      </c>
      <c r="I11" s="116">
        <f>ROUND((E11*$I$6)/100,2)</f>
        <v>0</v>
      </c>
      <c r="J11" s="116">
        <f>SUM(F11:I11)</f>
        <v>0</v>
      </c>
      <c r="K11" s="116">
        <f>IF($J11=0,0,IF(AND($J11&gt;0,$J11&lt;=1),(($J11-0)*25)+0,IF(AND($J11&gt;1,$J11&lt;=2),(($J11-1)*25)+25,IF(AND($J11&gt;2,$J11&lt;=3),(($J11-2)*25)+50,IF(AND($J11&gt;3,$J11&lt;=4),(($J11-3)*15)+75,IF(AND($J11&gt;4,#REF!&lt;=5),(($J11-4)*10)+90))))))</f>
        <v>0</v>
      </c>
      <c r="L11" s="117">
        <f t="shared" si="0"/>
        <v>-3</v>
      </c>
      <c r="M11" s="82"/>
    </row>
    <row r="12" spans="1:14" ht="23.45" customHeight="1">
      <c r="A12" s="74" t="s">
        <v>83</v>
      </c>
      <c r="B12" s="115"/>
      <c r="C12" s="115"/>
      <c r="D12" s="115"/>
      <c r="E12" s="115"/>
      <c r="F12" s="116">
        <f>ROUND((B12*$F$6)/100,2)</f>
        <v>0</v>
      </c>
      <c r="G12" s="116">
        <f>ROUND((C12*$G$6)/100,2)</f>
        <v>0</v>
      </c>
      <c r="H12" s="116">
        <f>ROUND((D12*$H$6)/100,2)</f>
        <v>0</v>
      </c>
      <c r="I12" s="116">
        <f>ROUND((E12*$I$6)/100,2)</f>
        <v>0</v>
      </c>
      <c r="J12" s="116">
        <f>SUM(F12:I12)</f>
        <v>0</v>
      </c>
      <c r="K12" s="116">
        <f>IF($J12=0,0,IF(AND($J12&gt;0,$J12&lt;=1),(($J12-0)*25)+0,IF(AND($J12&gt;1,$J12&lt;=2),(($J12-1)*25)+25,IF(AND($J12&gt;2,$J12&lt;=3),(($J12-2)*25)+50,IF(AND($J12&gt;3,$J12&lt;=4),(($J12-3)*15)+75,IF(AND($J12&gt;4,#REF!&lt;=5),(($J12-4)*10)+90))))))</f>
        <v>0</v>
      </c>
      <c r="L12" s="117">
        <f t="shared" si="0"/>
        <v>-3</v>
      </c>
      <c r="M12" s="82"/>
    </row>
    <row r="13" spans="1:14" ht="23.45" customHeight="1">
      <c r="A13" s="71" t="s">
        <v>84</v>
      </c>
      <c r="B13" s="118"/>
      <c r="C13" s="118"/>
      <c r="D13" s="118"/>
      <c r="E13" s="118"/>
      <c r="F13" s="113"/>
      <c r="G13" s="113"/>
      <c r="H13" s="113"/>
      <c r="I13" s="113"/>
      <c r="J13" s="113"/>
      <c r="K13" s="119"/>
      <c r="L13" s="120"/>
      <c r="M13" s="82"/>
    </row>
    <row r="14" spans="1:14" ht="23.45" customHeight="1">
      <c r="A14" s="74" t="s">
        <v>85</v>
      </c>
      <c r="B14" s="115"/>
      <c r="C14" s="115"/>
      <c r="D14" s="115"/>
      <c r="E14" s="115"/>
      <c r="F14" s="116">
        <f>ROUND((B14*$F$6)/100,2)</f>
        <v>0</v>
      </c>
      <c r="G14" s="116">
        <f>ROUND((C14*$G$6)/100,2)</f>
        <v>0</v>
      </c>
      <c r="H14" s="116">
        <f>ROUND((D14*$H$6)/100,2)</f>
        <v>0</v>
      </c>
      <c r="I14" s="116">
        <f>ROUND((E14*$I$6)/100,2)</f>
        <v>0</v>
      </c>
      <c r="J14" s="116">
        <f>SUM(F14:I14)</f>
        <v>0</v>
      </c>
      <c r="K14" s="116">
        <f>IF($J14=0,0,IF(AND($J14&gt;0,$J14&lt;=1),(($J14-0)*25)+0,IF(AND($J14&gt;1,$J14&lt;=2),(($J14-1)*25)+25,IF(AND($J14&gt;2,$J14&lt;=3),(($J14-2)*25)+50,IF(AND($J14&gt;3,$J14&lt;=4),(($J14-3)*15)+75,IF(AND($J14&gt;4,#REF!&lt;=5),(($J14-4)*10)+90))))))</f>
        <v>0</v>
      </c>
      <c r="L14" s="117">
        <f t="shared" si="0"/>
        <v>-3</v>
      </c>
      <c r="M14" s="82"/>
    </row>
    <row r="15" spans="1:14" ht="23.45" customHeight="1">
      <c r="A15" s="74" t="s">
        <v>86</v>
      </c>
      <c r="B15" s="115"/>
      <c r="C15" s="115"/>
      <c r="D15" s="115"/>
      <c r="E15" s="115"/>
      <c r="F15" s="116">
        <f>ROUND((B15*$F$6)/100,2)</f>
        <v>0</v>
      </c>
      <c r="G15" s="116">
        <f>ROUND((C15*$G$6)/100,2)</f>
        <v>0</v>
      </c>
      <c r="H15" s="116">
        <f>ROUND((D15*$H$6)/100,2)</f>
        <v>0</v>
      </c>
      <c r="I15" s="116">
        <f>ROUND((E15*$I$6)/100,2)</f>
        <v>0</v>
      </c>
      <c r="J15" s="116">
        <f>SUM(F15:I15)</f>
        <v>0</v>
      </c>
      <c r="K15" s="116">
        <f>IF($J15=0,0,IF(AND($J15&gt;0,$J15&lt;=1),(($J15-0)*25)+0,IF(AND($J15&gt;1,$J15&lt;=2),(($J15-1)*25)+25,IF(AND($J15&gt;2,$J15&lt;=3),(($J15-2)*25)+50,IF(AND($J15&gt;3,$J15&lt;=4),(($J15-3)*15)+75,IF(AND($J15&gt;4,#REF!&lt;=5),(($J15-4)*10)+90))))))</f>
        <v>0</v>
      </c>
      <c r="L15" s="117">
        <f t="shared" si="0"/>
        <v>-3</v>
      </c>
      <c r="M15" s="82"/>
    </row>
    <row r="16" spans="1:14" ht="23.45" customHeight="1">
      <c r="A16" s="74" t="s">
        <v>87</v>
      </c>
      <c r="B16" s="115"/>
      <c r="C16" s="115"/>
      <c r="D16" s="115"/>
      <c r="E16" s="115"/>
      <c r="F16" s="116">
        <f>ROUND((B16*$F$6)/100,2)</f>
        <v>0</v>
      </c>
      <c r="G16" s="116">
        <f>ROUND((C16*$G$6)/100,2)</f>
        <v>0</v>
      </c>
      <c r="H16" s="116">
        <f>ROUND((D16*$H$6)/100,2)</f>
        <v>0</v>
      </c>
      <c r="I16" s="116">
        <f>ROUND((E16*$I$6)/100,2)</f>
        <v>0</v>
      </c>
      <c r="J16" s="116">
        <f>SUM(F16:I16)</f>
        <v>0</v>
      </c>
      <c r="K16" s="116">
        <f>IF($J16=0,0,IF(AND($J16&gt;0,$J16&lt;=1),(($J16-0)*25)+0,IF(AND($J16&gt;1,$J16&lt;=2),(($J16-1)*25)+25,IF(AND($J16&gt;2,$J16&lt;=3),(($J16-2)*25)+50,IF(AND($J16&gt;3,$J16&lt;=4),(($J16-3)*15)+75,IF(AND($J16&gt;4,#REF!&lt;=5),(($J16-4)*10)+90))))))</f>
        <v>0</v>
      </c>
      <c r="L16" s="117">
        <f t="shared" si="0"/>
        <v>-3</v>
      </c>
      <c r="M16" s="82"/>
    </row>
    <row r="17" spans="1:13" ht="23.45" customHeight="1">
      <c r="A17" s="71" t="s">
        <v>88</v>
      </c>
      <c r="B17" s="121"/>
      <c r="C17" s="121"/>
      <c r="D17" s="121"/>
      <c r="E17" s="121"/>
      <c r="F17" s="113"/>
      <c r="G17" s="113"/>
      <c r="H17" s="113"/>
      <c r="I17" s="113"/>
      <c r="J17" s="113"/>
      <c r="K17" s="119"/>
      <c r="L17" s="122"/>
      <c r="M17" s="82"/>
    </row>
    <row r="18" spans="1:13" ht="23.45" customHeight="1">
      <c r="A18" s="74" t="s">
        <v>89</v>
      </c>
      <c r="B18" s="115"/>
      <c r="C18" s="115"/>
      <c r="D18" s="115"/>
      <c r="E18" s="115"/>
      <c r="F18" s="116">
        <f>ROUND((B18*$F$6)/100,2)</f>
        <v>0</v>
      </c>
      <c r="G18" s="116">
        <f>ROUND((C18*$G$6)/100,2)</f>
        <v>0</v>
      </c>
      <c r="H18" s="116">
        <f>ROUND((D18*$H$6)/100,2)</f>
        <v>0</v>
      </c>
      <c r="I18" s="116">
        <f>ROUND((E18*$I$6)/100,2)</f>
        <v>0</v>
      </c>
      <c r="J18" s="116">
        <f>SUM(F18:I18)</f>
        <v>0</v>
      </c>
      <c r="K18" s="116">
        <f>IF($J18=0,0,IF(AND($J18&gt;0,$J18&lt;=1),(($J18-0)*25)+0,IF(AND($J18&gt;1,$J18&lt;=2),(($J18-1)*25)+25,IF(AND($J18&gt;2,$J18&lt;=3),(($J18-2)*25)+50,IF(AND($J18&gt;3,$J18&lt;=4),(($J18-3)*15)+75,IF(AND($J18&gt;4,#REF!&lt;=5),(($J18-4)*10)+90))))))</f>
        <v>0</v>
      </c>
      <c r="L18" s="117">
        <f t="shared" si="0"/>
        <v>-3</v>
      </c>
      <c r="M18" s="82"/>
    </row>
    <row r="19" spans="1:13" ht="21.6" customHeight="1">
      <c r="A19" s="80" t="s">
        <v>107</v>
      </c>
    </row>
    <row r="20" spans="1:13" ht="21.6" customHeight="1">
      <c r="A20" s="81" t="s">
        <v>108</v>
      </c>
    </row>
    <row r="21" spans="1:13" ht="21.6" customHeight="1">
      <c r="A21" s="82" t="s">
        <v>109</v>
      </c>
    </row>
    <row r="22" spans="1:13" ht="21.6" customHeight="1">
      <c r="A22" s="83" t="s">
        <v>163</v>
      </c>
    </row>
    <row r="23" spans="1:13" ht="21.6" customHeight="1">
      <c r="A23" s="81" t="s">
        <v>110</v>
      </c>
      <c r="B23" s="81" t="s">
        <v>90</v>
      </c>
      <c r="C23" s="81"/>
      <c r="D23" s="88"/>
      <c r="E23" s="81"/>
      <c r="F23" s="92" t="s">
        <v>91</v>
      </c>
      <c r="G23" s="82"/>
    </row>
    <row r="24" spans="1:13" s="87" customFormat="1" ht="21.6" customHeight="1">
      <c r="A24" s="82" t="s">
        <v>132</v>
      </c>
      <c r="B24" s="84"/>
      <c r="C24" s="200" t="s">
        <v>133</v>
      </c>
      <c r="D24" s="200"/>
      <c r="E24" s="200"/>
      <c r="F24" s="84"/>
      <c r="G24" s="85"/>
      <c r="H24" s="85"/>
      <c r="I24" s="85"/>
      <c r="J24" s="85"/>
      <c r="K24" s="85"/>
      <c r="L24" s="86"/>
      <c r="M24" s="84"/>
    </row>
    <row r="25" spans="1:13" ht="21.6" customHeight="1">
      <c r="A25" s="188" t="s">
        <v>92</v>
      </c>
      <c r="B25" s="207" t="s">
        <v>93</v>
      </c>
      <c r="C25" s="207"/>
      <c r="D25" s="207"/>
      <c r="E25" s="207"/>
      <c r="F25" s="207"/>
      <c r="G25" s="202" t="s">
        <v>6</v>
      </c>
      <c r="H25" s="203"/>
      <c r="I25" s="109" t="s">
        <v>69</v>
      </c>
    </row>
    <row r="26" spans="1:13" ht="42">
      <c r="A26" s="189"/>
      <c r="B26" s="123" t="s">
        <v>94</v>
      </c>
      <c r="C26" s="124" t="s">
        <v>95</v>
      </c>
      <c r="D26" s="124" t="s">
        <v>96</v>
      </c>
      <c r="E26" s="124" t="s">
        <v>97</v>
      </c>
      <c r="F26" s="123" t="s">
        <v>98</v>
      </c>
      <c r="G26" s="125" t="s">
        <v>75</v>
      </c>
      <c r="H26" s="126" t="s">
        <v>76</v>
      </c>
      <c r="I26" s="69" t="s">
        <v>77</v>
      </c>
      <c r="K26" s="82"/>
      <c r="L26" s="82"/>
      <c r="M26" s="82"/>
    </row>
    <row r="27" spans="1:13" ht="21.6" customHeight="1">
      <c r="A27" s="198"/>
      <c r="B27" s="127" t="s">
        <v>99</v>
      </c>
      <c r="C27" s="127" t="s">
        <v>99</v>
      </c>
      <c r="D27" s="127" t="s">
        <v>99</v>
      </c>
      <c r="E27" s="127" t="s">
        <v>99</v>
      </c>
      <c r="F27" s="127" t="s">
        <v>99</v>
      </c>
      <c r="G27" s="128" t="s">
        <v>100</v>
      </c>
      <c r="H27" s="128" t="s">
        <v>101</v>
      </c>
      <c r="I27" s="129" t="s">
        <v>102</v>
      </c>
      <c r="J27" s="82"/>
      <c r="K27" s="82"/>
      <c r="L27" s="82"/>
      <c r="M27" s="82"/>
    </row>
    <row r="28" spans="1:13" ht="22.15" customHeight="1">
      <c r="A28" s="99" t="s">
        <v>78</v>
      </c>
      <c r="B28" s="130"/>
      <c r="C28" s="130"/>
      <c r="D28" s="130"/>
      <c r="E28" s="130"/>
      <c r="F28" s="130"/>
      <c r="G28" s="131"/>
      <c r="H28" s="130"/>
      <c r="I28" s="132"/>
      <c r="J28" s="82"/>
      <c r="K28" s="82"/>
      <c r="L28" s="82"/>
      <c r="M28" s="82"/>
    </row>
    <row r="29" spans="1:13" ht="22.15" customHeight="1">
      <c r="A29" s="74" t="s">
        <v>79</v>
      </c>
      <c r="B29" s="133">
        <f>COUNTIF($B$8:$E$8,1)</f>
        <v>0</v>
      </c>
      <c r="C29" s="133">
        <f>COUNTIF($B$8:$E$8,2)</f>
        <v>1</v>
      </c>
      <c r="D29" s="133">
        <f>COUNTIF($B$8:$E$8,3)</f>
        <v>2</v>
      </c>
      <c r="E29" s="133">
        <f>COUNTIF($B$8:$E$8,4)</f>
        <v>1</v>
      </c>
      <c r="F29" s="133">
        <f>COUNTIF($B$8:$E$8,5)</f>
        <v>0</v>
      </c>
      <c r="G29" s="134">
        <f>J8</f>
        <v>3.2</v>
      </c>
      <c r="H29" s="134">
        <f t="shared" ref="H29:I33" si="1">K8</f>
        <v>78</v>
      </c>
      <c r="I29" s="134">
        <f t="shared" si="1"/>
        <v>0.20000000000000018</v>
      </c>
      <c r="J29" s="82"/>
      <c r="K29" s="82"/>
      <c r="L29" s="82"/>
      <c r="M29" s="82"/>
    </row>
    <row r="30" spans="1:13" ht="22.15" customHeight="1">
      <c r="A30" s="74" t="s">
        <v>80</v>
      </c>
      <c r="B30" s="133">
        <f>COUNTIF($B$9:$E$9,1)</f>
        <v>0</v>
      </c>
      <c r="C30" s="133">
        <f>COUNTIF($B$9:$E$9,2)</f>
        <v>0</v>
      </c>
      <c r="D30" s="133">
        <f>COUNTIF($B$9:$E$9,3)</f>
        <v>0</v>
      </c>
      <c r="E30" s="133">
        <f>COUNTIF($B$9:$E$9,4)</f>
        <v>0</v>
      </c>
      <c r="F30" s="133">
        <f>COUNTIF($B$9:$E$9,5)</f>
        <v>0</v>
      </c>
      <c r="G30" s="134">
        <f>J9</f>
        <v>0</v>
      </c>
      <c r="H30" s="134">
        <f t="shared" si="1"/>
        <v>0</v>
      </c>
      <c r="I30" s="134">
        <f t="shared" si="1"/>
        <v>-3</v>
      </c>
      <c r="J30" s="82"/>
      <c r="K30" s="82"/>
      <c r="L30" s="82"/>
      <c r="M30" s="82"/>
    </row>
    <row r="31" spans="1:13" ht="22.15" customHeight="1">
      <c r="A31" s="74" t="s">
        <v>81</v>
      </c>
      <c r="B31" s="133">
        <f>COUNTIF($B$10:$E$10,1)</f>
        <v>0</v>
      </c>
      <c r="C31" s="133">
        <f>COUNTIF($B$10:$E$10,2)</f>
        <v>0</v>
      </c>
      <c r="D31" s="133">
        <f>COUNTIF($B$10:$E$10,3)</f>
        <v>0</v>
      </c>
      <c r="E31" s="133">
        <f>COUNTIF($B$10:$E$10,4)</f>
        <v>0</v>
      </c>
      <c r="F31" s="133">
        <f>COUNTIF($B$10:$E$10,5)</f>
        <v>0</v>
      </c>
      <c r="G31" s="134">
        <f>J10</f>
        <v>0</v>
      </c>
      <c r="H31" s="134">
        <f t="shared" si="1"/>
        <v>0</v>
      </c>
      <c r="I31" s="134">
        <f t="shared" si="1"/>
        <v>-3</v>
      </c>
      <c r="J31" s="82"/>
      <c r="K31" s="82"/>
      <c r="L31" s="82"/>
      <c r="M31" s="82"/>
    </row>
    <row r="32" spans="1:13" ht="22.15" customHeight="1">
      <c r="A32" s="74" t="s">
        <v>82</v>
      </c>
      <c r="B32" s="133">
        <f>COUNTIF($B$11:$E$11,1)</f>
        <v>0</v>
      </c>
      <c r="C32" s="133">
        <f>COUNTIF($B$11:$E$11,2)</f>
        <v>0</v>
      </c>
      <c r="D32" s="133">
        <f>COUNTIF($B$11:$E$11,3)</f>
        <v>0</v>
      </c>
      <c r="E32" s="133">
        <f>COUNTIF($B$11:$E$11,4)</f>
        <v>0</v>
      </c>
      <c r="F32" s="133">
        <f>COUNTIF($B$11:$E$11,5)</f>
        <v>0</v>
      </c>
      <c r="G32" s="134">
        <f>J11</f>
        <v>0</v>
      </c>
      <c r="H32" s="134">
        <f t="shared" si="1"/>
        <v>0</v>
      </c>
      <c r="I32" s="134">
        <f t="shared" si="1"/>
        <v>-3</v>
      </c>
      <c r="J32" s="82"/>
      <c r="K32" s="82"/>
      <c r="L32" s="82"/>
      <c r="M32" s="82"/>
    </row>
    <row r="33" spans="1:13" ht="22.15" customHeight="1">
      <c r="A33" s="74" t="s">
        <v>83</v>
      </c>
      <c r="B33" s="133">
        <f>COUNTIF($B$12:$E$12,1)</f>
        <v>0</v>
      </c>
      <c r="C33" s="133">
        <f>COUNTIF($B$12:$E$12,2)</f>
        <v>0</v>
      </c>
      <c r="D33" s="133">
        <f>COUNTIF($B$12:$E$12,3)</f>
        <v>0</v>
      </c>
      <c r="E33" s="133">
        <f>COUNTIF($B$12:$E$12,4)</f>
        <v>0</v>
      </c>
      <c r="F33" s="133">
        <f>COUNTIF($B$12:$E$12,5)</f>
        <v>0</v>
      </c>
      <c r="G33" s="134">
        <f>J12</f>
        <v>0</v>
      </c>
      <c r="H33" s="134">
        <f t="shared" si="1"/>
        <v>0</v>
      </c>
      <c r="I33" s="134">
        <f t="shared" si="1"/>
        <v>-3</v>
      </c>
      <c r="J33" s="82"/>
      <c r="K33" s="82"/>
      <c r="L33" s="82"/>
      <c r="M33" s="82"/>
    </row>
    <row r="34" spans="1:13" ht="22.15" customHeight="1">
      <c r="A34" s="99" t="s">
        <v>84</v>
      </c>
      <c r="B34" s="133"/>
      <c r="C34" s="133"/>
      <c r="D34" s="133"/>
      <c r="E34" s="133"/>
      <c r="F34" s="133"/>
      <c r="G34" s="134"/>
      <c r="H34" s="133"/>
      <c r="I34" s="135"/>
      <c r="J34" s="82"/>
      <c r="K34" s="82"/>
      <c r="L34" s="82"/>
      <c r="M34" s="82"/>
    </row>
    <row r="35" spans="1:13" ht="22.15" customHeight="1">
      <c r="A35" s="74" t="s">
        <v>85</v>
      </c>
      <c r="B35" s="133">
        <f>COUNTIF($B$14:$E$14,1)</f>
        <v>0</v>
      </c>
      <c r="C35" s="133">
        <f>COUNTIF($B$14:$E$14,2)</f>
        <v>0</v>
      </c>
      <c r="D35" s="133">
        <f>COUNTIF($B$14:$E$14,3)</f>
        <v>0</v>
      </c>
      <c r="E35" s="133">
        <f>COUNTIF($B$14:$E$14,4)</f>
        <v>0</v>
      </c>
      <c r="F35" s="133">
        <f>COUNTIF($B$14:$E$14,5)</f>
        <v>0</v>
      </c>
      <c r="G35" s="134">
        <f>J14</f>
        <v>0</v>
      </c>
      <c r="H35" s="134">
        <f t="shared" ref="H35:I37" si="2">K14</f>
        <v>0</v>
      </c>
      <c r="I35" s="134">
        <f t="shared" si="2"/>
        <v>-3</v>
      </c>
      <c r="J35" s="82"/>
      <c r="K35" s="82"/>
      <c r="L35" s="82"/>
      <c r="M35" s="82"/>
    </row>
    <row r="36" spans="1:13" ht="22.15" customHeight="1">
      <c r="A36" s="74" t="s">
        <v>86</v>
      </c>
      <c r="B36" s="133">
        <f>COUNTIF($B$15:$E$15,1)</f>
        <v>0</v>
      </c>
      <c r="C36" s="133">
        <f>COUNTIF($B$15:$E$15,2)</f>
        <v>0</v>
      </c>
      <c r="D36" s="133">
        <f>COUNTIF($B$15:$E$15,3)</f>
        <v>0</v>
      </c>
      <c r="E36" s="133">
        <f>COUNTIF($B$15:$E$15,4)</f>
        <v>0</v>
      </c>
      <c r="F36" s="133">
        <f>COUNTIF($B$15:$E$15,5)</f>
        <v>0</v>
      </c>
      <c r="G36" s="134">
        <f>J15</f>
        <v>0</v>
      </c>
      <c r="H36" s="134">
        <f t="shared" si="2"/>
        <v>0</v>
      </c>
      <c r="I36" s="134">
        <f t="shared" si="2"/>
        <v>-3</v>
      </c>
      <c r="J36" s="82"/>
      <c r="K36" s="82"/>
      <c r="L36" s="82"/>
      <c r="M36" s="82"/>
    </row>
    <row r="37" spans="1:13" ht="22.15" customHeight="1">
      <c r="A37" s="74" t="s">
        <v>87</v>
      </c>
      <c r="B37" s="133">
        <f>COUNTIF($B$16:$E$16,1)</f>
        <v>0</v>
      </c>
      <c r="C37" s="133">
        <f>COUNTIF($B$16:$E$16,2)</f>
        <v>0</v>
      </c>
      <c r="D37" s="133">
        <f>COUNTIF($B$16:$E$16,3)</f>
        <v>0</v>
      </c>
      <c r="E37" s="133">
        <f>COUNTIF($B$16:$E$16,4)</f>
        <v>0</v>
      </c>
      <c r="F37" s="133">
        <f>COUNTIF($B$16:$E$16,5)</f>
        <v>0</v>
      </c>
      <c r="G37" s="134">
        <f>J16</f>
        <v>0</v>
      </c>
      <c r="H37" s="134">
        <f t="shared" si="2"/>
        <v>0</v>
      </c>
      <c r="I37" s="134">
        <f t="shared" si="2"/>
        <v>-3</v>
      </c>
      <c r="J37" s="82"/>
      <c r="K37" s="82"/>
      <c r="L37" s="82"/>
      <c r="M37" s="82"/>
    </row>
    <row r="38" spans="1:13" ht="22.15" customHeight="1">
      <c r="A38" s="99" t="s">
        <v>88</v>
      </c>
      <c r="B38" s="133"/>
      <c r="C38" s="133"/>
      <c r="D38" s="133"/>
      <c r="E38" s="133"/>
      <c r="F38" s="133"/>
      <c r="G38" s="134"/>
      <c r="H38" s="133"/>
      <c r="I38" s="135"/>
      <c r="J38" s="82"/>
      <c r="K38" s="82"/>
      <c r="L38" s="82"/>
      <c r="M38" s="82"/>
    </row>
    <row r="39" spans="1:13" ht="22.15" customHeight="1">
      <c r="A39" s="74" t="s">
        <v>89</v>
      </c>
      <c r="B39" s="133">
        <f>COUNTIF($B$18:$E$18,1)</f>
        <v>0</v>
      </c>
      <c r="C39" s="133">
        <f>COUNTIF($B$18:$E$18,2)</f>
        <v>0</v>
      </c>
      <c r="D39" s="133">
        <f>COUNTIF($B$18:$E$18,3)</f>
        <v>0</v>
      </c>
      <c r="E39" s="133">
        <f>COUNTIF($B$18:$E$18,4)</f>
        <v>0</v>
      </c>
      <c r="F39" s="133">
        <f>COUNTIF($B$18:$E$18,5)</f>
        <v>0</v>
      </c>
      <c r="G39" s="134">
        <f>J18</f>
        <v>0</v>
      </c>
      <c r="H39" s="134">
        <f t="shared" ref="H39:I39" si="3">K18</f>
        <v>0</v>
      </c>
      <c r="I39" s="134">
        <f t="shared" si="3"/>
        <v>-3</v>
      </c>
      <c r="J39" s="82"/>
      <c r="K39" s="82"/>
      <c r="L39" s="82"/>
      <c r="M39" s="82"/>
    </row>
    <row r="40" spans="1:13" ht="21.6" customHeight="1"/>
    <row r="41" spans="1:13" ht="21.6" customHeight="1">
      <c r="A41" s="88" t="s">
        <v>103</v>
      </c>
      <c r="B41" s="209" t="s">
        <v>104</v>
      </c>
      <c r="C41" s="209"/>
      <c r="D41" s="209"/>
      <c r="E41" s="136" t="s">
        <v>105</v>
      </c>
      <c r="F41" s="137">
        <f>ROUND((SUM(H29:H39)*20/900),2)</f>
        <v>1.73</v>
      </c>
      <c r="G41" s="138" t="s">
        <v>1</v>
      </c>
    </row>
    <row r="42" spans="1:13" ht="21.6" customHeight="1">
      <c r="B42" s="208" t="s">
        <v>106</v>
      </c>
      <c r="C42" s="208"/>
      <c r="D42" s="208"/>
    </row>
    <row r="44" spans="1:13">
      <c r="A44" s="130" t="s">
        <v>135</v>
      </c>
      <c r="B44" s="201" t="s">
        <v>136</v>
      </c>
      <c r="C44" s="201"/>
      <c r="D44" s="201" t="s">
        <v>137</v>
      </c>
      <c r="E44" s="201"/>
      <c r="F44" s="201"/>
      <c r="G44" s="201" t="s">
        <v>138</v>
      </c>
      <c r="H44" s="201"/>
      <c r="I44" s="201"/>
    </row>
    <row r="45" spans="1:13">
      <c r="A45" s="141"/>
      <c r="B45" s="201"/>
      <c r="C45" s="201"/>
      <c r="D45" s="201"/>
      <c r="E45" s="201"/>
      <c r="F45" s="201"/>
      <c r="G45" s="216"/>
      <c r="H45" s="216"/>
      <c r="I45" s="216"/>
    </row>
    <row r="46" spans="1:13">
      <c r="A46" s="142"/>
      <c r="B46" s="201"/>
      <c r="C46" s="201"/>
      <c r="D46" s="201"/>
      <c r="E46" s="201"/>
      <c r="F46" s="201"/>
      <c r="G46" s="216"/>
      <c r="H46" s="216"/>
      <c r="I46" s="216"/>
    </row>
    <row r="47" spans="1:13">
      <c r="A47" s="142"/>
      <c r="B47" s="201"/>
      <c r="C47" s="201"/>
      <c r="D47" s="201"/>
      <c r="E47" s="201"/>
      <c r="F47" s="201"/>
      <c r="G47" s="216"/>
      <c r="H47" s="216"/>
      <c r="I47" s="216"/>
    </row>
    <row r="48" spans="1:13">
      <c r="A48" s="142"/>
      <c r="B48" s="201"/>
      <c r="C48" s="201"/>
      <c r="D48" s="201"/>
      <c r="E48" s="201"/>
      <c r="F48" s="201"/>
      <c r="G48" s="216"/>
      <c r="H48" s="216"/>
      <c r="I48" s="216"/>
    </row>
    <row r="49" spans="1:13">
      <c r="A49" s="143"/>
      <c r="B49" s="201"/>
      <c r="C49" s="201"/>
      <c r="D49" s="201"/>
      <c r="E49" s="201"/>
      <c r="F49" s="201"/>
      <c r="G49" s="216"/>
      <c r="H49" s="216"/>
      <c r="I49" s="216"/>
    </row>
    <row r="50" spans="1:13" s="27" customFormat="1">
      <c r="A50" s="217" t="s">
        <v>139</v>
      </c>
      <c r="B50" s="217"/>
      <c r="C50" s="217"/>
      <c r="D50" s="217"/>
      <c r="E50" s="217"/>
      <c r="F50" s="217"/>
      <c r="G50" s="217"/>
      <c r="H50" s="217"/>
      <c r="I50" s="217"/>
    </row>
    <row r="51" spans="1:13" s="65" customFormat="1" ht="18">
      <c r="B51" s="144"/>
      <c r="C51" s="144"/>
      <c r="D51" s="144"/>
      <c r="E51" s="144"/>
      <c r="F51" s="144"/>
      <c r="G51" s="145"/>
      <c r="H51" s="145"/>
      <c r="I51" s="145"/>
      <c r="J51" s="145"/>
      <c r="K51" s="145"/>
      <c r="L51" s="146"/>
      <c r="M51" s="144"/>
    </row>
    <row r="52" spans="1:13" s="65" customFormat="1" ht="18">
      <c r="B52" s="144"/>
      <c r="C52" s="144"/>
      <c r="D52" s="144"/>
      <c r="E52" s="144"/>
      <c r="F52" s="144"/>
      <c r="G52" s="145"/>
      <c r="H52" s="145"/>
      <c r="I52" s="145"/>
      <c r="J52" s="145"/>
      <c r="K52" s="145"/>
      <c r="L52" s="146"/>
      <c r="M52" s="144"/>
    </row>
    <row r="53" spans="1:13" s="65" customFormat="1" ht="18">
      <c r="B53" s="144"/>
      <c r="C53" s="144"/>
      <c r="D53" s="144"/>
      <c r="E53" s="144"/>
      <c r="F53" s="144"/>
      <c r="G53" s="145"/>
      <c r="H53" s="145"/>
      <c r="I53" s="145"/>
      <c r="J53" s="145"/>
      <c r="K53" s="145"/>
      <c r="L53" s="146"/>
      <c r="M53" s="144"/>
    </row>
    <row r="54" spans="1:13" s="65" customFormat="1" ht="18">
      <c r="B54" s="144"/>
      <c r="C54" s="144"/>
      <c r="D54" s="144"/>
      <c r="E54" s="144"/>
      <c r="F54" s="144"/>
      <c r="G54" s="145"/>
      <c r="H54" s="145"/>
      <c r="I54" s="145"/>
      <c r="J54" s="145"/>
      <c r="K54" s="145"/>
      <c r="L54" s="146"/>
      <c r="M54" s="144"/>
    </row>
    <row r="55" spans="1:13" s="65" customFormat="1" ht="18">
      <c r="B55" s="144"/>
      <c r="C55" s="144"/>
      <c r="D55" s="144"/>
      <c r="E55" s="144"/>
      <c r="F55" s="144"/>
      <c r="G55" s="145"/>
      <c r="H55" s="145"/>
      <c r="I55" s="145"/>
      <c r="J55" s="145"/>
      <c r="K55" s="145"/>
      <c r="L55" s="146"/>
      <c r="M55" s="144"/>
    </row>
    <row r="56" spans="1:13" s="65" customFormat="1" ht="18">
      <c r="B56" s="144"/>
      <c r="C56" s="144"/>
      <c r="D56" s="144"/>
      <c r="E56" s="144"/>
      <c r="F56" s="144"/>
      <c r="G56" s="145"/>
      <c r="H56" s="145"/>
      <c r="I56" s="145"/>
      <c r="J56" s="145"/>
      <c r="K56" s="145"/>
      <c r="L56" s="146"/>
      <c r="M56" s="144"/>
    </row>
    <row r="57" spans="1:13" s="65" customFormat="1" ht="18">
      <c r="B57" s="144"/>
      <c r="C57" s="144"/>
      <c r="D57" s="144"/>
      <c r="E57" s="144"/>
      <c r="F57" s="144"/>
      <c r="G57" s="145"/>
      <c r="H57" s="145"/>
      <c r="I57" s="145"/>
      <c r="J57" s="145"/>
      <c r="K57" s="145"/>
      <c r="L57" s="146"/>
      <c r="M57" s="144"/>
    </row>
    <row r="58" spans="1:13" s="65" customFormat="1" ht="18">
      <c r="B58" s="144"/>
      <c r="C58" s="144"/>
      <c r="D58" s="144"/>
      <c r="E58" s="144"/>
      <c r="F58" s="144"/>
      <c r="G58" s="145"/>
      <c r="H58" s="145"/>
      <c r="I58" s="145"/>
      <c r="J58" s="145"/>
      <c r="K58" s="145"/>
      <c r="L58" s="146"/>
      <c r="M58" s="144"/>
    </row>
    <row r="59" spans="1:13" s="65" customFormat="1" ht="18">
      <c r="B59" s="144"/>
      <c r="C59" s="144"/>
      <c r="D59" s="144"/>
      <c r="E59" s="144"/>
      <c r="F59" s="144"/>
      <c r="G59" s="145"/>
      <c r="H59" s="145"/>
      <c r="I59" s="145"/>
      <c r="J59" s="145"/>
      <c r="K59" s="145"/>
      <c r="L59" s="146"/>
      <c r="M59" s="144"/>
    </row>
    <row r="60" spans="1:13" s="65" customFormat="1" ht="18">
      <c r="B60" s="144"/>
      <c r="C60" s="144"/>
      <c r="D60" s="144"/>
      <c r="E60" s="144"/>
      <c r="F60" s="144"/>
      <c r="G60" s="145"/>
      <c r="H60" s="145"/>
      <c r="I60" s="145"/>
      <c r="J60" s="145"/>
      <c r="K60" s="145"/>
      <c r="L60" s="146"/>
      <c r="M60" s="144"/>
    </row>
    <row r="61" spans="1:13" s="65" customFormat="1" ht="18">
      <c r="B61" s="144"/>
      <c r="C61" s="144"/>
      <c r="D61" s="144"/>
      <c r="E61" s="144"/>
      <c r="F61" s="144"/>
      <c r="G61" s="145"/>
      <c r="H61" s="145"/>
      <c r="I61" s="145"/>
      <c r="J61" s="145"/>
      <c r="K61" s="145"/>
      <c r="L61" s="146"/>
      <c r="M61" s="144"/>
    </row>
    <row r="62" spans="1:13" s="65" customFormat="1" ht="18">
      <c r="B62" s="144"/>
      <c r="C62" s="144"/>
      <c r="D62" s="144"/>
      <c r="E62" s="144"/>
      <c r="F62" s="144"/>
      <c r="G62" s="145"/>
      <c r="H62" s="145"/>
      <c r="I62" s="145"/>
      <c r="J62" s="145"/>
      <c r="K62" s="145"/>
      <c r="L62" s="146"/>
      <c r="M62" s="144"/>
    </row>
    <row r="63" spans="1:13" s="147" customFormat="1">
      <c r="A63" s="218" t="s">
        <v>140</v>
      </c>
      <c r="B63" s="219"/>
      <c r="C63" s="219"/>
      <c r="D63" s="219"/>
      <c r="E63" s="219"/>
      <c r="F63" s="219"/>
      <c r="G63" s="219"/>
      <c r="H63" s="219"/>
      <c r="I63" s="220"/>
    </row>
    <row r="64" spans="1:13" s="25" customFormat="1" ht="36" customHeight="1">
      <c r="A64" s="213" t="s">
        <v>141</v>
      </c>
      <c r="B64" s="214"/>
      <c r="C64" s="214"/>
      <c r="D64" s="214"/>
      <c r="E64" s="214"/>
      <c r="F64" s="214"/>
      <c r="G64" s="214"/>
      <c r="H64" s="214"/>
      <c r="I64" s="215"/>
    </row>
    <row r="65" spans="1:9" s="25" customFormat="1" ht="27.75" customHeight="1">
      <c r="A65" s="213" t="s">
        <v>142</v>
      </c>
      <c r="B65" s="214"/>
      <c r="C65" s="214"/>
      <c r="D65" s="214"/>
      <c r="E65" s="214"/>
      <c r="F65" s="214"/>
      <c r="G65" s="214"/>
      <c r="H65" s="214"/>
      <c r="I65" s="215"/>
    </row>
    <row r="66" spans="1:9" s="25" customFormat="1" ht="26.25" customHeight="1">
      <c r="A66" s="213" t="s">
        <v>143</v>
      </c>
      <c r="B66" s="214"/>
      <c r="C66" s="214"/>
      <c r="D66" s="214"/>
      <c r="E66" s="214"/>
      <c r="F66" s="214"/>
      <c r="G66" s="214"/>
      <c r="H66" s="214"/>
      <c r="I66" s="215"/>
    </row>
  </sheetData>
  <mergeCells count="24">
    <mergeCell ref="A66:I66"/>
    <mergeCell ref="B45:C49"/>
    <mergeCell ref="D45:F49"/>
    <mergeCell ref="G45:I49"/>
    <mergeCell ref="A50:I50"/>
    <mergeCell ref="A63:I63"/>
    <mergeCell ref="A4:A5"/>
    <mergeCell ref="A3:N3"/>
    <mergeCell ref="B4:E4"/>
    <mergeCell ref="A64:I64"/>
    <mergeCell ref="A65:I65"/>
    <mergeCell ref="F4:I4"/>
    <mergeCell ref="A25:A27"/>
    <mergeCell ref="B25:F25"/>
    <mergeCell ref="G25:H25"/>
    <mergeCell ref="B42:D42"/>
    <mergeCell ref="B41:D41"/>
    <mergeCell ref="C24:E24"/>
    <mergeCell ref="B44:C44"/>
    <mergeCell ref="D44:F44"/>
    <mergeCell ref="G44:I44"/>
    <mergeCell ref="J4:K4"/>
    <mergeCell ref="J5:J6"/>
    <mergeCell ref="K5:K6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G8" sqref="G8"/>
    </sheetView>
  </sheetViews>
  <sheetFormatPr defaultColWidth="8.875" defaultRowHeight="21"/>
  <cols>
    <col min="1" max="1" width="39.625" style="82" customWidth="1"/>
    <col min="2" max="6" width="12.125" style="89" customWidth="1"/>
    <col min="7" max="9" width="12.25" style="90" customWidth="1"/>
    <col min="10" max="10" width="9" style="90" bestFit="1" customWidth="1"/>
    <col min="11" max="11" width="9.375" style="90" customWidth="1"/>
    <col min="12" max="12" width="11.625" style="91" customWidth="1"/>
    <col min="13" max="13" width="11.625" style="89" customWidth="1"/>
    <col min="14" max="14" width="16.25" style="82" customWidth="1"/>
    <col min="15" max="16384" width="8.875" style="82"/>
  </cols>
  <sheetData>
    <row r="1" spans="1:14" ht="21.6" customHeight="1">
      <c r="A1" s="83" t="s">
        <v>161</v>
      </c>
    </row>
    <row r="2" spans="1:14" ht="21.6" customHeight="1">
      <c r="A2" s="81" t="s">
        <v>110</v>
      </c>
      <c r="B2" s="81" t="s">
        <v>90</v>
      </c>
      <c r="C2" s="81"/>
      <c r="D2" s="88"/>
      <c r="E2" s="81"/>
      <c r="F2" s="92" t="s">
        <v>91</v>
      </c>
      <c r="G2" s="82"/>
    </row>
    <row r="3" spans="1:14" s="65" customFormat="1" ht="21.6" customHeight="1">
      <c r="A3" s="197" t="s">
        <v>162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s="83" customFormat="1" ht="32.450000000000003" customHeight="1">
      <c r="A4" s="188" t="s">
        <v>66</v>
      </c>
      <c r="B4" s="210" t="s">
        <v>67</v>
      </c>
      <c r="C4" s="211"/>
      <c r="D4" s="211"/>
      <c r="E4" s="221" t="s">
        <v>68</v>
      </c>
      <c r="F4" s="222"/>
      <c r="G4" s="223"/>
      <c r="H4" s="202" t="s">
        <v>6</v>
      </c>
      <c r="I4" s="203"/>
      <c r="J4" s="109" t="s">
        <v>69</v>
      </c>
    </row>
    <row r="5" spans="1:14" s="83" customFormat="1" ht="21.6" customHeight="1">
      <c r="A5" s="189"/>
      <c r="B5" s="110" t="s">
        <v>70</v>
      </c>
      <c r="C5" s="110" t="s">
        <v>71</v>
      </c>
      <c r="D5" s="110" t="s">
        <v>72</v>
      </c>
      <c r="E5" s="111" t="s">
        <v>70</v>
      </c>
      <c r="F5" s="111" t="s">
        <v>71</v>
      </c>
      <c r="G5" s="111" t="s">
        <v>72</v>
      </c>
      <c r="H5" s="204" t="s">
        <v>75</v>
      </c>
      <c r="I5" s="205" t="s">
        <v>76</v>
      </c>
      <c r="J5" s="69" t="s">
        <v>77</v>
      </c>
    </row>
    <row r="6" spans="1:14" s="83" customFormat="1" ht="16.149999999999999" customHeight="1">
      <c r="A6" s="69"/>
      <c r="B6" s="110"/>
      <c r="C6" s="110"/>
      <c r="D6" s="110"/>
      <c r="E6" s="112">
        <v>40</v>
      </c>
      <c r="F6" s="112">
        <v>30</v>
      </c>
      <c r="G6" s="112">
        <v>30</v>
      </c>
      <c r="H6" s="204"/>
      <c r="I6" s="206"/>
      <c r="J6" s="69"/>
    </row>
    <row r="7" spans="1:14" ht="28.15" customHeight="1">
      <c r="A7" s="71" t="s">
        <v>78</v>
      </c>
      <c r="B7" s="113"/>
      <c r="C7" s="113"/>
      <c r="D7" s="113"/>
      <c r="E7" s="113"/>
      <c r="F7" s="113"/>
      <c r="G7" s="113"/>
      <c r="H7" s="113"/>
      <c r="I7" s="113"/>
      <c r="J7" s="114"/>
      <c r="K7" s="82"/>
      <c r="L7" s="82"/>
      <c r="M7" s="82"/>
    </row>
    <row r="8" spans="1:14" ht="23.45" customHeight="1">
      <c r="A8" s="74" t="s">
        <v>79</v>
      </c>
      <c r="B8" s="115"/>
      <c r="C8" s="115"/>
      <c r="D8" s="115"/>
      <c r="E8" s="116">
        <f>ROUND((B8*$E$6)/100,2)</f>
        <v>0</v>
      </c>
      <c r="F8" s="116">
        <f>ROUND((C8*$F$6)/100,2)</f>
        <v>0</v>
      </c>
      <c r="G8" s="116">
        <f>ROUND((D8*$G$6)/100,2)</f>
        <v>0</v>
      </c>
      <c r="H8" s="116">
        <f>SUM(E8:G8)</f>
        <v>0</v>
      </c>
      <c r="I8" s="116">
        <f>IF($H8=0,0,IF(AND($H8&gt;0,$H8&lt;=1),(($H8-0)*25)+0,IF(AND($H8&gt;1,$H8&lt;=2),(($H8-1)*25)+25,IF(AND($H8&gt;2,$H8&lt;=3),(($H8-2)*25)+50,IF(AND($H8&gt;3,$H8&lt;=4),(($H8-3)*15)+75,IF(AND($H8&gt;4,#REF!&lt;=5),(($H8-4)*10)+90))))))</f>
        <v>0</v>
      </c>
      <c r="J8" s="117">
        <f>H8-3</f>
        <v>-3</v>
      </c>
      <c r="K8" s="82"/>
      <c r="L8" s="82"/>
      <c r="M8" s="82"/>
    </row>
    <row r="9" spans="1:14" ht="23.45" customHeight="1">
      <c r="A9" s="74" t="s">
        <v>80</v>
      </c>
      <c r="B9" s="115"/>
      <c r="C9" s="115"/>
      <c r="D9" s="115"/>
      <c r="E9" s="116">
        <f>ROUND((B9*$E$6)/100,2)</f>
        <v>0</v>
      </c>
      <c r="F9" s="116">
        <f>ROUND((C9*$F$6)/100,2)</f>
        <v>0</v>
      </c>
      <c r="G9" s="116">
        <f>ROUND((D9*$G$6)/100,2)</f>
        <v>0</v>
      </c>
      <c r="H9" s="116">
        <f>SUM(E9:G9)</f>
        <v>0</v>
      </c>
      <c r="I9" s="116">
        <f>IF($H9=0,0,IF(AND($H9&gt;0,$H9&lt;=1),(($H9-0)*25)+0,IF(AND($H9&gt;1,$H9&lt;=2),(($H9-1)*25)+25,IF(AND($H9&gt;2,$H9&lt;=3),(($H9-2)*25)+50,IF(AND($H9&gt;3,$H9&lt;=4),(($H9-3)*15)+75,IF(AND($H9&gt;4,#REF!&lt;=5),(($H9-4)*10)+90))))))</f>
        <v>0</v>
      </c>
      <c r="J9" s="117">
        <f t="shared" ref="J9:J18" si="0">H9-3</f>
        <v>-3</v>
      </c>
      <c r="K9" s="82"/>
      <c r="L9" s="82"/>
      <c r="M9" s="82"/>
    </row>
    <row r="10" spans="1:14" ht="23.45" customHeight="1">
      <c r="A10" s="74" t="s">
        <v>81</v>
      </c>
      <c r="B10" s="115"/>
      <c r="C10" s="115"/>
      <c r="D10" s="115"/>
      <c r="E10" s="116">
        <f>ROUND((B10*$E$6)/100,2)</f>
        <v>0</v>
      </c>
      <c r="F10" s="116">
        <f>ROUND((C10*$F$6)/100,2)</f>
        <v>0</v>
      </c>
      <c r="G10" s="116">
        <f>ROUND((D10*$G$6)/100,2)</f>
        <v>0</v>
      </c>
      <c r="H10" s="116">
        <f>SUM(E10:G10)</f>
        <v>0</v>
      </c>
      <c r="I10" s="116">
        <f>IF($H10=0,0,IF(AND($H10&gt;0,$H10&lt;=1),(($H10-0)*25)+0,IF(AND($H10&gt;1,$H10&lt;=2),(($H10-1)*25)+25,IF(AND($H10&gt;2,$H10&lt;=3),(($H10-2)*25)+50,IF(AND($H10&gt;3,$H10&lt;=4),(($H10-3)*15)+75,IF(AND($H10&gt;4,#REF!&lt;=5),(($H10-4)*10)+90))))))</f>
        <v>0</v>
      </c>
      <c r="J10" s="117">
        <f t="shared" si="0"/>
        <v>-3</v>
      </c>
      <c r="K10" s="82"/>
      <c r="L10" s="82"/>
      <c r="M10" s="82"/>
    </row>
    <row r="11" spans="1:14" ht="23.45" customHeight="1">
      <c r="A11" s="74" t="s">
        <v>82</v>
      </c>
      <c r="B11" s="115"/>
      <c r="C11" s="115"/>
      <c r="D11" s="115"/>
      <c r="E11" s="116">
        <f>ROUND((B11*$E$6)/100,2)</f>
        <v>0</v>
      </c>
      <c r="F11" s="116">
        <f>ROUND((C11*$F$6)/100,2)</f>
        <v>0</v>
      </c>
      <c r="G11" s="116">
        <f>ROUND((D11*$G$6)/100,2)</f>
        <v>0</v>
      </c>
      <c r="H11" s="116">
        <f>SUM(E11:G11)</f>
        <v>0</v>
      </c>
      <c r="I11" s="116">
        <f>IF($H11=0,0,IF(AND($H11&gt;0,$H11&lt;=1),(($H11-0)*25)+0,IF(AND($H11&gt;1,$H11&lt;=2),(($H11-1)*25)+25,IF(AND($H11&gt;2,$H11&lt;=3),(($H11-2)*25)+50,IF(AND($H11&gt;3,$H11&lt;=4),(($H11-3)*15)+75,IF(AND($H11&gt;4,#REF!&lt;=5),(($H11-4)*10)+90))))))</f>
        <v>0</v>
      </c>
      <c r="J11" s="117">
        <f t="shared" si="0"/>
        <v>-3</v>
      </c>
      <c r="K11" s="82"/>
      <c r="L11" s="82"/>
      <c r="M11" s="82"/>
    </row>
    <row r="12" spans="1:14" ht="23.45" customHeight="1">
      <c r="A12" s="74" t="s">
        <v>83</v>
      </c>
      <c r="B12" s="115"/>
      <c r="C12" s="115"/>
      <c r="D12" s="115"/>
      <c r="E12" s="116">
        <f>ROUND((B12*$E$6)/100,2)</f>
        <v>0</v>
      </c>
      <c r="F12" s="116">
        <f>ROUND((C12*$F$6)/100,2)</f>
        <v>0</v>
      </c>
      <c r="G12" s="116">
        <f>ROUND((D12*$G$6)/100,2)</f>
        <v>0</v>
      </c>
      <c r="H12" s="116">
        <f>SUM(E12:G12)</f>
        <v>0</v>
      </c>
      <c r="I12" s="116">
        <f>IF($H12=0,0,IF(AND($H12&gt;0,$H12&lt;=1),(($H12-0)*25)+0,IF(AND($H12&gt;1,$H12&lt;=2),(($H12-1)*25)+25,IF(AND($H12&gt;2,$H12&lt;=3),(($H12-2)*25)+50,IF(AND($H12&gt;3,$H12&lt;=4),(($H12-3)*15)+75,IF(AND($H12&gt;4,#REF!&lt;=5),(($H12-4)*10)+90))))))</f>
        <v>0</v>
      </c>
      <c r="J12" s="117">
        <f t="shared" si="0"/>
        <v>-3</v>
      </c>
      <c r="K12" s="82"/>
      <c r="L12" s="82"/>
      <c r="M12" s="82"/>
    </row>
    <row r="13" spans="1:14" ht="23.45" customHeight="1">
      <c r="A13" s="71" t="s">
        <v>84</v>
      </c>
      <c r="B13" s="118"/>
      <c r="C13" s="118"/>
      <c r="D13" s="118"/>
      <c r="E13" s="113"/>
      <c r="F13" s="113"/>
      <c r="G13" s="113"/>
      <c r="H13" s="113"/>
      <c r="I13" s="119"/>
      <c r="J13" s="120"/>
      <c r="K13" s="82"/>
      <c r="L13" s="82"/>
      <c r="M13" s="82"/>
    </row>
    <row r="14" spans="1:14" ht="23.45" customHeight="1">
      <c r="A14" s="74" t="s">
        <v>85</v>
      </c>
      <c r="B14" s="115"/>
      <c r="C14" s="115"/>
      <c r="D14" s="115"/>
      <c r="E14" s="116">
        <f>ROUND((B14*$E$6)/100,2)</f>
        <v>0</v>
      </c>
      <c r="F14" s="116">
        <f>ROUND((C14*$F$6)/100,2)</f>
        <v>0</v>
      </c>
      <c r="G14" s="116">
        <f>ROUND((D14*$G$6)/100,2)</f>
        <v>0</v>
      </c>
      <c r="H14" s="116">
        <f>SUM(E14:G14)</f>
        <v>0</v>
      </c>
      <c r="I14" s="116">
        <f>IF($H14=0,0,IF(AND($H14&gt;0,$H14&lt;=1),(($H14-0)*25)+0,IF(AND($H14&gt;1,$H14&lt;=2),(($H14-1)*25)+25,IF(AND($H14&gt;2,$H14&lt;=3),(($H14-2)*25)+50,IF(AND($H14&gt;3,$H14&lt;=4),(($H14-3)*15)+75,IF(AND($H14&gt;4,#REF!&lt;=5),(($H14-4)*10)+90))))))</f>
        <v>0</v>
      </c>
      <c r="J14" s="117">
        <f t="shared" si="0"/>
        <v>-3</v>
      </c>
      <c r="K14" s="82"/>
      <c r="L14" s="82"/>
      <c r="M14" s="82"/>
    </row>
    <row r="15" spans="1:14" ht="23.45" customHeight="1">
      <c r="A15" s="74" t="s">
        <v>86</v>
      </c>
      <c r="B15" s="115"/>
      <c r="C15" s="115"/>
      <c r="D15" s="115"/>
      <c r="E15" s="116">
        <f>ROUND((B15*$E$6)/100,2)</f>
        <v>0</v>
      </c>
      <c r="F15" s="116">
        <f>ROUND((C15*$F$6)/100,2)</f>
        <v>0</v>
      </c>
      <c r="G15" s="116">
        <f>ROUND((D15*$G$6)/100,2)</f>
        <v>0</v>
      </c>
      <c r="H15" s="116">
        <f>SUM(E15:G15)</f>
        <v>0</v>
      </c>
      <c r="I15" s="116">
        <f>IF($H15=0,0,IF(AND($H15&gt;0,$H15&lt;=1),(($H15-0)*25)+0,IF(AND($H15&gt;1,$H15&lt;=2),(($H15-1)*25)+25,IF(AND($H15&gt;2,$H15&lt;=3),(($H15-2)*25)+50,IF(AND($H15&gt;3,$H15&lt;=4),(($H15-3)*15)+75,IF(AND($H15&gt;4,#REF!&lt;=5),(($H15-4)*10)+90))))))</f>
        <v>0</v>
      </c>
      <c r="J15" s="117">
        <f t="shared" si="0"/>
        <v>-3</v>
      </c>
      <c r="K15" s="82"/>
      <c r="L15" s="82"/>
      <c r="M15" s="82"/>
    </row>
    <row r="16" spans="1:14" ht="23.45" customHeight="1">
      <c r="A16" s="74" t="s">
        <v>87</v>
      </c>
      <c r="B16" s="115"/>
      <c r="C16" s="115"/>
      <c r="D16" s="115"/>
      <c r="E16" s="116">
        <f>ROUND((B16*$E$6)/100,2)</f>
        <v>0</v>
      </c>
      <c r="F16" s="116">
        <f>ROUND((C16*$F$6)/100,2)</f>
        <v>0</v>
      </c>
      <c r="G16" s="116">
        <f>ROUND((D16*$G$6)/100,2)</f>
        <v>0</v>
      </c>
      <c r="H16" s="116">
        <f>SUM(E16:G16)</f>
        <v>0</v>
      </c>
      <c r="I16" s="116">
        <f>IF($H16=0,0,IF(AND($H16&gt;0,$H16&lt;=1),(($H16-0)*25)+0,IF(AND($H16&gt;1,$H16&lt;=2),(($H16-1)*25)+25,IF(AND($H16&gt;2,$H16&lt;=3),(($H16-2)*25)+50,IF(AND($H16&gt;3,$H16&lt;=4),(($H16-3)*15)+75,IF(AND($H16&gt;4,#REF!&lt;=5),(($H16-4)*10)+90))))))</f>
        <v>0</v>
      </c>
      <c r="J16" s="117">
        <f t="shared" si="0"/>
        <v>-3</v>
      </c>
      <c r="K16" s="82"/>
      <c r="L16" s="82"/>
      <c r="M16" s="82"/>
    </row>
    <row r="17" spans="1:13" ht="23.45" customHeight="1">
      <c r="A17" s="71" t="s">
        <v>88</v>
      </c>
      <c r="B17" s="121"/>
      <c r="C17" s="121"/>
      <c r="D17" s="121"/>
      <c r="E17" s="113"/>
      <c r="F17" s="113"/>
      <c r="G17" s="113"/>
      <c r="H17" s="113"/>
      <c r="I17" s="119"/>
      <c r="J17" s="122"/>
      <c r="K17" s="82"/>
      <c r="L17" s="82"/>
      <c r="M17" s="82"/>
    </row>
    <row r="18" spans="1:13" ht="23.45" customHeight="1">
      <c r="A18" s="74" t="s">
        <v>89</v>
      </c>
      <c r="B18" s="115"/>
      <c r="C18" s="115"/>
      <c r="D18" s="115"/>
      <c r="E18" s="116">
        <f>ROUND((B18*$E$6)/100,2)</f>
        <v>0</v>
      </c>
      <c r="F18" s="116">
        <f>ROUND((C18*$F$6)/100,2)</f>
        <v>0</v>
      </c>
      <c r="G18" s="116">
        <f>ROUND((D18*$G$6)/100,2)</f>
        <v>0</v>
      </c>
      <c r="H18" s="116">
        <f>SUM(E18:G18)</f>
        <v>0</v>
      </c>
      <c r="I18" s="116">
        <f>IF($H18=0,0,IF(AND($H18&gt;0,$H18&lt;=1),(($H18-0)*25)+0,IF(AND($H18&gt;1,$H18&lt;=2),(($H18-1)*25)+25,IF(AND($H18&gt;2,$H18&lt;=3),(($H18-2)*25)+50,IF(AND($H18&gt;3,$H18&lt;=4),(($H18-3)*15)+75,IF(AND($H18&gt;4,#REF!&lt;=5),(($H18-4)*10)+90))))))</f>
        <v>0</v>
      </c>
      <c r="J18" s="117">
        <f t="shared" si="0"/>
        <v>-3</v>
      </c>
      <c r="K18" s="82"/>
      <c r="L18" s="82"/>
      <c r="M18" s="82"/>
    </row>
    <row r="19" spans="1:13" ht="21.6" customHeight="1">
      <c r="A19" s="80" t="s">
        <v>107</v>
      </c>
    </row>
    <row r="20" spans="1:13" ht="21.6" customHeight="1">
      <c r="A20" s="81" t="s">
        <v>108</v>
      </c>
    </row>
    <row r="21" spans="1:13" ht="21.6" customHeight="1">
      <c r="A21" s="82" t="s">
        <v>109</v>
      </c>
    </row>
    <row r="22" spans="1:13" ht="21.6" customHeight="1">
      <c r="A22" s="83" t="s">
        <v>163</v>
      </c>
    </row>
    <row r="23" spans="1:13" ht="21.6" customHeight="1">
      <c r="A23" s="81" t="s">
        <v>110</v>
      </c>
      <c r="B23" s="81" t="s">
        <v>90</v>
      </c>
      <c r="C23" s="81"/>
      <c r="D23" s="88"/>
      <c r="E23" s="81"/>
      <c r="F23" s="92" t="s">
        <v>91</v>
      </c>
      <c r="G23" s="82"/>
    </row>
    <row r="24" spans="1:13" s="87" customFormat="1" ht="21.6" customHeight="1">
      <c r="A24" s="82" t="s">
        <v>132</v>
      </c>
      <c r="B24" s="84"/>
      <c r="C24" s="200" t="s">
        <v>134</v>
      </c>
      <c r="D24" s="200"/>
      <c r="E24" s="200"/>
      <c r="F24" s="84"/>
      <c r="G24" s="85"/>
      <c r="H24" s="85"/>
      <c r="I24" s="85"/>
      <c r="J24" s="85"/>
      <c r="K24" s="85"/>
      <c r="L24" s="86"/>
      <c r="M24" s="84"/>
    </row>
    <row r="25" spans="1:13" ht="21.6" customHeight="1">
      <c r="A25" s="188" t="s">
        <v>92</v>
      </c>
      <c r="B25" s="207" t="s">
        <v>93</v>
      </c>
      <c r="C25" s="207"/>
      <c r="D25" s="207"/>
      <c r="E25" s="207"/>
      <c r="F25" s="207"/>
      <c r="G25" s="202" t="s">
        <v>6</v>
      </c>
      <c r="H25" s="203"/>
      <c r="I25" s="109" t="s">
        <v>69</v>
      </c>
    </row>
    <row r="26" spans="1:13" ht="42">
      <c r="A26" s="189"/>
      <c r="B26" s="123" t="s">
        <v>94</v>
      </c>
      <c r="C26" s="124" t="s">
        <v>95</v>
      </c>
      <c r="D26" s="124" t="s">
        <v>96</v>
      </c>
      <c r="E26" s="124" t="s">
        <v>97</v>
      </c>
      <c r="F26" s="123" t="s">
        <v>98</v>
      </c>
      <c r="G26" s="125" t="s">
        <v>75</v>
      </c>
      <c r="H26" s="126" t="s">
        <v>76</v>
      </c>
      <c r="I26" s="69" t="s">
        <v>77</v>
      </c>
      <c r="K26" s="82"/>
      <c r="L26" s="82"/>
      <c r="M26" s="82"/>
    </row>
    <row r="27" spans="1:13" ht="21.6" customHeight="1">
      <c r="A27" s="198"/>
      <c r="B27" s="127" t="s">
        <v>99</v>
      </c>
      <c r="C27" s="127" t="s">
        <v>99</v>
      </c>
      <c r="D27" s="127" t="s">
        <v>99</v>
      </c>
      <c r="E27" s="127" t="s">
        <v>99</v>
      </c>
      <c r="F27" s="127" t="s">
        <v>99</v>
      </c>
      <c r="G27" s="128" t="s">
        <v>100</v>
      </c>
      <c r="H27" s="128" t="s">
        <v>101</v>
      </c>
      <c r="I27" s="129" t="s">
        <v>102</v>
      </c>
      <c r="J27" s="82"/>
      <c r="K27" s="82"/>
      <c r="L27" s="82"/>
      <c r="M27" s="82"/>
    </row>
    <row r="28" spans="1:13" ht="22.15" customHeight="1">
      <c r="A28" s="99" t="s">
        <v>78</v>
      </c>
      <c r="B28" s="130"/>
      <c r="C28" s="130"/>
      <c r="D28" s="130"/>
      <c r="E28" s="130"/>
      <c r="F28" s="130"/>
      <c r="G28" s="131"/>
      <c r="H28" s="130"/>
      <c r="I28" s="132"/>
      <c r="J28" s="82"/>
      <c r="K28" s="82"/>
      <c r="L28" s="82"/>
      <c r="M28" s="82"/>
    </row>
    <row r="29" spans="1:13" ht="22.15" customHeight="1">
      <c r="A29" s="74" t="s">
        <v>79</v>
      </c>
      <c r="B29" s="133">
        <f>COUNTIF($B$8:$D$8,1)</f>
        <v>0</v>
      </c>
      <c r="C29" s="133">
        <f>COUNTIF($B$8:$D$8,2)</f>
        <v>0</v>
      </c>
      <c r="D29" s="133">
        <f>COUNTIF($B$8:$D$8,3)</f>
        <v>0</v>
      </c>
      <c r="E29" s="133">
        <f>COUNTIF($B$8:$D$8,4)</f>
        <v>0</v>
      </c>
      <c r="F29" s="133">
        <f>COUNTIF($B$8:$D$8,5)</f>
        <v>0</v>
      </c>
      <c r="G29" s="134">
        <f>H8</f>
        <v>0</v>
      </c>
      <c r="H29" s="134">
        <f t="shared" ref="H29:I33" si="1">I8</f>
        <v>0</v>
      </c>
      <c r="I29" s="134">
        <f t="shared" si="1"/>
        <v>-3</v>
      </c>
      <c r="J29" s="82"/>
      <c r="K29" s="82"/>
      <c r="L29" s="82"/>
      <c r="M29" s="82"/>
    </row>
    <row r="30" spans="1:13" ht="22.15" customHeight="1">
      <c r="A30" s="74" t="s">
        <v>80</v>
      </c>
      <c r="B30" s="133">
        <f>COUNTIF($B$9:$D$9,1)</f>
        <v>0</v>
      </c>
      <c r="C30" s="133">
        <f>COUNTIF($B$9:$D$9,2)</f>
        <v>0</v>
      </c>
      <c r="D30" s="133">
        <f>COUNTIF($B$9:$D$9,3)</f>
        <v>0</v>
      </c>
      <c r="E30" s="133">
        <f>COUNTIF($B$9:$D$9,4)</f>
        <v>0</v>
      </c>
      <c r="F30" s="133">
        <f>COUNTIF($B$9:$D$9,5)</f>
        <v>0</v>
      </c>
      <c r="G30" s="134">
        <f>H9</f>
        <v>0</v>
      </c>
      <c r="H30" s="134">
        <f t="shared" si="1"/>
        <v>0</v>
      </c>
      <c r="I30" s="134">
        <f t="shared" si="1"/>
        <v>-3</v>
      </c>
      <c r="J30" s="82"/>
      <c r="K30" s="82"/>
      <c r="L30" s="82"/>
      <c r="M30" s="82"/>
    </row>
    <row r="31" spans="1:13" ht="22.15" customHeight="1">
      <c r="A31" s="74" t="s">
        <v>81</v>
      </c>
      <c r="B31" s="133">
        <f>COUNTIF($B$10:$D$10,1)</f>
        <v>0</v>
      </c>
      <c r="C31" s="133">
        <f>COUNTIF($B$10:$D$10,2)</f>
        <v>0</v>
      </c>
      <c r="D31" s="133">
        <f>COUNTIF($B$10:$D$10,3)</f>
        <v>0</v>
      </c>
      <c r="E31" s="133">
        <f>COUNTIF($B$10:$D$10,4)</f>
        <v>0</v>
      </c>
      <c r="F31" s="133">
        <f>COUNTIF($B$10:$D$10,5)</f>
        <v>0</v>
      </c>
      <c r="G31" s="134">
        <f>H10</f>
        <v>0</v>
      </c>
      <c r="H31" s="134">
        <f t="shared" si="1"/>
        <v>0</v>
      </c>
      <c r="I31" s="134">
        <f t="shared" si="1"/>
        <v>-3</v>
      </c>
      <c r="J31" s="82"/>
      <c r="K31" s="82"/>
      <c r="L31" s="82"/>
      <c r="M31" s="82"/>
    </row>
    <row r="32" spans="1:13" ht="22.15" customHeight="1">
      <c r="A32" s="74" t="s">
        <v>82</v>
      </c>
      <c r="B32" s="133">
        <f>COUNTIF($B$11:$D$11,1)</f>
        <v>0</v>
      </c>
      <c r="C32" s="133">
        <f>COUNTIF($B$11:$D$11,2)</f>
        <v>0</v>
      </c>
      <c r="D32" s="133">
        <f>COUNTIF($B$11:$D$11,3)</f>
        <v>0</v>
      </c>
      <c r="E32" s="133">
        <f>COUNTIF($B$11:$D$11,4)</f>
        <v>0</v>
      </c>
      <c r="F32" s="133">
        <f>COUNTIF($B$11:$D$11,5)</f>
        <v>0</v>
      </c>
      <c r="G32" s="134">
        <f>H11</f>
        <v>0</v>
      </c>
      <c r="H32" s="134">
        <f t="shared" si="1"/>
        <v>0</v>
      </c>
      <c r="I32" s="134">
        <f t="shared" si="1"/>
        <v>-3</v>
      </c>
      <c r="J32" s="82"/>
      <c r="K32" s="82"/>
      <c r="L32" s="82"/>
      <c r="M32" s="82"/>
    </row>
    <row r="33" spans="1:13" ht="22.15" customHeight="1">
      <c r="A33" s="74" t="s">
        <v>83</v>
      </c>
      <c r="B33" s="133">
        <f>COUNTIF($B$12:$D$12,1)</f>
        <v>0</v>
      </c>
      <c r="C33" s="133">
        <f>COUNTIF($B$12:$D$12,2)</f>
        <v>0</v>
      </c>
      <c r="D33" s="133">
        <f>COUNTIF($B$12:$D$12,3)</f>
        <v>0</v>
      </c>
      <c r="E33" s="133">
        <f>COUNTIF($B$12:$D$12,4)</f>
        <v>0</v>
      </c>
      <c r="F33" s="133">
        <f>COUNTIF($B$12:$D$12,5)</f>
        <v>0</v>
      </c>
      <c r="G33" s="134">
        <f>H12</f>
        <v>0</v>
      </c>
      <c r="H33" s="134">
        <f t="shared" si="1"/>
        <v>0</v>
      </c>
      <c r="I33" s="134">
        <f t="shared" si="1"/>
        <v>-3</v>
      </c>
      <c r="J33" s="82"/>
      <c r="K33" s="82"/>
      <c r="L33" s="82"/>
      <c r="M33" s="82"/>
    </row>
    <row r="34" spans="1:13" ht="22.15" customHeight="1">
      <c r="A34" s="99" t="s">
        <v>84</v>
      </c>
      <c r="B34" s="133"/>
      <c r="C34" s="133"/>
      <c r="D34" s="133"/>
      <c r="E34" s="133"/>
      <c r="F34" s="133"/>
      <c r="G34" s="134"/>
      <c r="H34" s="133"/>
      <c r="I34" s="135"/>
      <c r="J34" s="82"/>
      <c r="K34" s="82"/>
      <c r="L34" s="82"/>
      <c r="M34" s="82"/>
    </row>
    <row r="35" spans="1:13" ht="22.15" customHeight="1">
      <c r="A35" s="74" t="s">
        <v>85</v>
      </c>
      <c r="B35" s="133">
        <f>COUNTIF($B$14:$D$14,1)</f>
        <v>0</v>
      </c>
      <c r="C35" s="133">
        <f>COUNTIF($B$14:$D$14,2)</f>
        <v>0</v>
      </c>
      <c r="D35" s="133">
        <f>COUNTIF($B$14:$D$14,3)</f>
        <v>0</v>
      </c>
      <c r="E35" s="133">
        <f>COUNTIF($B$14:$D$14,4)</f>
        <v>0</v>
      </c>
      <c r="F35" s="133">
        <f>COUNTIF($B$14:$D$14,5)</f>
        <v>0</v>
      </c>
      <c r="G35" s="134">
        <f>H14</f>
        <v>0</v>
      </c>
      <c r="H35" s="134">
        <f t="shared" ref="H35:I37" si="2">I14</f>
        <v>0</v>
      </c>
      <c r="I35" s="134">
        <f t="shared" si="2"/>
        <v>-3</v>
      </c>
      <c r="J35" s="82"/>
      <c r="K35" s="82"/>
      <c r="L35" s="82"/>
      <c r="M35" s="82"/>
    </row>
    <row r="36" spans="1:13" ht="22.15" customHeight="1">
      <c r="A36" s="74" t="s">
        <v>86</v>
      </c>
      <c r="B36" s="133">
        <f>COUNTIF($B$15:$D$15,1)</f>
        <v>0</v>
      </c>
      <c r="C36" s="133">
        <f>COUNTIF($B$15:$D$15,2)</f>
        <v>0</v>
      </c>
      <c r="D36" s="133">
        <f>COUNTIF($B$15:$D$15,3)</f>
        <v>0</v>
      </c>
      <c r="E36" s="133">
        <f>COUNTIF($B$15:$D$15,4)</f>
        <v>0</v>
      </c>
      <c r="F36" s="133">
        <f>COUNTIF($B$15:$D$15,5)</f>
        <v>0</v>
      </c>
      <c r="G36" s="134">
        <f>H15</f>
        <v>0</v>
      </c>
      <c r="H36" s="134">
        <f t="shared" si="2"/>
        <v>0</v>
      </c>
      <c r="I36" s="134">
        <f t="shared" si="2"/>
        <v>-3</v>
      </c>
      <c r="J36" s="82"/>
      <c r="K36" s="82"/>
      <c r="L36" s="82"/>
      <c r="M36" s="82"/>
    </row>
    <row r="37" spans="1:13" ht="22.15" customHeight="1">
      <c r="A37" s="74" t="s">
        <v>87</v>
      </c>
      <c r="B37" s="133">
        <f>COUNTIF($B$16:$D$16,1)</f>
        <v>0</v>
      </c>
      <c r="C37" s="133">
        <f>COUNTIF($B$16:$D$16,2)</f>
        <v>0</v>
      </c>
      <c r="D37" s="133">
        <f>COUNTIF($B$16:$D$16,3)</f>
        <v>0</v>
      </c>
      <c r="E37" s="133">
        <f>COUNTIF($B$16:$D$16,4)</f>
        <v>0</v>
      </c>
      <c r="F37" s="133">
        <f>COUNTIF($B$16:$D$16,5)</f>
        <v>0</v>
      </c>
      <c r="G37" s="134">
        <f>H16</f>
        <v>0</v>
      </c>
      <c r="H37" s="134">
        <f t="shared" si="2"/>
        <v>0</v>
      </c>
      <c r="I37" s="134">
        <f t="shared" si="2"/>
        <v>-3</v>
      </c>
      <c r="J37" s="82"/>
      <c r="K37" s="82"/>
      <c r="L37" s="82"/>
      <c r="M37" s="82"/>
    </row>
    <row r="38" spans="1:13" ht="22.15" customHeight="1">
      <c r="A38" s="99" t="s">
        <v>88</v>
      </c>
      <c r="B38" s="133"/>
      <c r="C38" s="133"/>
      <c r="D38" s="133"/>
      <c r="E38" s="133"/>
      <c r="F38" s="133"/>
      <c r="G38" s="134"/>
      <c r="H38" s="133"/>
      <c r="I38" s="135"/>
      <c r="J38" s="82"/>
      <c r="K38" s="82"/>
      <c r="L38" s="82"/>
      <c r="M38" s="82"/>
    </row>
    <row r="39" spans="1:13" ht="22.15" customHeight="1">
      <c r="A39" s="74" t="s">
        <v>89</v>
      </c>
      <c r="B39" s="133">
        <f>COUNTIF($B$18:$D$18,1)</f>
        <v>0</v>
      </c>
      <c r="C39" s="133">
        <f>COUNTIF($B$18:$D$18,2)</f>
        <v>0</v>
      </c>
      <c r="D39" s="133">
        <f>COUNTIF($B$18:$D$18,3)</f>
        <v>0</v>
      </c>
      <c r="E39" s="133">
        <f>COUNTIF($B$18:$D$18,4)</f>
        <v>0</v>
      </c>
      <c r="F39" s="133">
        <f>COUNTIF($B$18:$D$18,5)</f>
        <v>0</v>
      </c>
      <c r="G39" s="134">
        <f>H18</f>
        <v>0</v>
      </c>
      <c r="H39" s="134">
        <f t="shared" ref="H39:I39" si="3">I18</f>
        <v>0</v>
      </c>
      <c r="I39" s="134">
        <f t="shared" si="3"/>
        <v>-3</v>
      </c>
      <c r="J39" s="82"/>
      <c r="K39" s="82"/>
      <c r="L39" s="82"/>
      <c r="M39" s="82"/>
    </row>
    <row r="41" spans="1:13" ht="21.6" customHeight="1">
      <c r="A41" s="88" t="s">
        <v>103</v>
      </c>
      <c r="B41" s="209" t="s">
        <v>104</v>
      </c>
      <c r="C41" s="209"/>
      <c r="D41" s="209"/>
      <c r="E41" s="136" t="s">
        <v>105</v>
      </c>
      <c r="F41" s="137">
        <f>ROUND((SUM(H29:H39)*20/900),2)</f>
        <v>0</v>
      </c>
      <c r="G41" s="138" t="s">
        <v>1</v>
      </c>
    </row>
    <row r="42" spans="1:13" ht="21.6" customHeight="1">
      <c r="B42" s="208" t="s">
        <v>106</v>
      </c>
      <c r="C42" s="208"/>
      <c r="D42" s="208"/>
    </row>
    <row r="44" spans="1:13">
      <c r="A44" s="130" t="s">
        <v>135</v>
      </c>
      <c r="B44" s="201" t="s">
        <v>136</v>
      </c>
      <c r="C44" s="201"/>
      <c r="D44" s="201" t="s">
        <v>137</v>
      </c>
      <c r="E44" s="201"/>
      <c r="F44" s="201"/>
      <c r="G44" s="201" t="s">
        <v>138</v>
      </c>
      <c r="H44" s="201"/>
      <c r="I44" s="201"/>
    </row>
    <row r="45" spans="1:13">
      <c r="A45" s="141"/>
      <c r="B45" s="201"/>
      <c r="C45" s="201"/>
      <c r="D45" s="201"/>
      <c r="E45" s="201"/>
      <c r="F45" s="201"/>
      <c r="G45" s="216"/>
      <c r="H45" s="216"/>
      <c r="I45" s="216"/>
    </row>
    <row r="46" spans="1:13">
      <c r="A46" s="142"/>
      <c r="B46" s="201"/>
      <c r="C46" s="201"/>
      <c r="D46" s="201"/>
      <c r="E46" s="201"/>
      <c r="F46" s="201"/>
      <c r="G46" s="216"/>
      <c r="H46" s="216"/>
      <c r="I46" s="216"/>
    </row>
    <row r="47" spans="1:13">
      <c r="A47" s="142"/>
      <c r="B47" s="201"/>
      <c r="C47" s="201"/>
      <c r="D47" s="201"/>
      <c r="E47" s="201"/>
      <c r="F47" s="201"/>
      <c r="G47" s="216"/>
      <c r="H47" s="216"/>
      <c r="I47" s="216"/>
    </row>
    <row r="48" spans="1:13">
      <c r="A48" s="142"/>
      <c r="B48" s="201"/>
      <c r="C48" s="201"/>
      <c r="D48" s="201"/>
      <c r="E48" s="201"/>
      <c r="F48" s="201"/>
      <c r="G48" s="216"/>
      <c r="H48" s="216"/>
      <c r="I48" s="216"/>
    </row>
    <row r="49" spans="1:13">
      <c r="A49" s="143"/>
      <c r="B49" s="201"/>
      <c r="C49" s="201"/>
      <c r="D49" s="201"/>
      <c r="E49" s="201"/>
      <c r="F49" s="201"/>
      <c r="G49" s="216"/>
      <c r="H49" s="216"/>
      <c r="I49" s="216"/>
    </row>
    <row r="50" spans="1:13" s="27" customFormat="1">
      <c r="A50" s="217" t="s">
        <v>139</v>
      </c>
      <c r="B50" s="217"/>
      <c r="C50" s="217"/>
      <c r="D50" s="217"/>
      <c r="E50" s="217"/>
      <c r="F50" s="217"/>
      <c r="G50" s="217"/>
      <c r="H50" s="217"/>
      <c r="I50" s="217"/>
    </row>
    <row r="51" spans="1:13" s="65" customFormat="1" ht="18">
      <c r="B51" s="144"/>
      <c r="C51" s="144"/>
      <c r="D51" s="144"/>
      <c r="E51" s="144"/>
      <c r="F51" s="144"/>
      <c r="G51" s="145"/>
      <c r="H51" s="145"/>
      <c r="I51" s="145"/>
      <c r="J51" s="145"/>
      <c r="K51" s="145"/>
      <c r="L51" s="146"/>
      <c r="M51" s="144"/>
    </row>
    <row r="52" spans="1:13" s="65" customFormat="1" ht="18">
      <c r="B52" s="144"/>
      <c r="C52" s="144"/>
      <c r="D52" s="144"/>
      <c r="E52" s="144"/>
      <c r="F52" s="144"/>
      <c r="G52" s="145"/>
      <c r="H52" s="145"/>
      <c r="I52" s="145"/>
      <c r="J52" s="145"/>
      <c r="K52" s="145"/>
      <c r="L52" s="146"/>
      <c r="M52" s="144"/>
    </row>
    <row r="53" spans="1:13" s="65" customFormat="1" ht="18">
      <c r="B53" s="144"/>
      <c r="C53" s="144"/>
      <c r="D53" s="144"/>
      <c r="E53" s="144"/>
      <c r="F53" s="144"/>
      <c r="G53" s="145"/>
      <c r="H53" s="145"/>
      <c r="I53" s="145"/>
      <c r="J53" s="145"/>
      <c r="K53" s="145"/>
      <c r="L53" s="146"/>
      <c r="M53" s="144"/>
    </row>
    <row r="54" spans="1:13" s="65" customFormat="1" ht="18">
      <c r="B54" s="144"/>
      <c r="C54" s="144"/>
      <c r="D54" s="144"/>
      <c r="E54" s="144"/>
      <c r="F54" s="144"/>
      <c r="G54" s="145"/>
      <c r="H54" s="145"/>
      <c r="I54" s="145"/>
      <c r="J54" s="145"/>
      <c r="K54" s="145"/>
      <c r="L54" s="146"/>
      <c r="M54" s="144"/>
    </row>
    <row r="55" spans="1:13" s="65" customFormat="1" ht="18">
      <c r="B55" s="144"/>
      <c r="C55" s="144"/>
      <c r="D55" s="144"/>
      <c r="E55" s="144"/>
      <c r="F55" s="144"/>
      <c r="G55" s="145"/>
      <c r="H55" s="145"/>
      <c r="I55" s="145"/>
      <c r="J55" s="145"/>
      <c r="K55" s="145"/>
      <c r="L55" s="146"/>
      <c r="M55" s="144"/>
    </row>
    <row r="56" spans="1:13" s="65" customFormat="1" ht="18">
      <c r="B56" s="144"/>
      <c r="C56" s="144"/>
      <c r="D56" s="144"/>
      <c r="E56" s="144"/>
      <c r="F56" s="144"/>
      <c r="G56" s="145"/>
      <c r="H56" s="145"/>
      <c r="I56" s="145"/>
      <c r="J56" s="145"/>
      <c r="K56" s="145"/>
      <c r="L56" s="146"/>
      <c r="M56" s="144"/>
    </row>
    <row r="57" spans="1:13" s="65" customFormat="1" ht="18">
      <c r="B57" s="144"/>
      <c r="C57" s="144"/>
      <c r="D57" s="144"/>
      <c r="E57" s="144"/>
      <c r="F57" s="144"/>
      <c r="G57" s="145"/>
      <c r="H57" s="145"/>
      <c r="I57" s="145"/>
      <c r="J57" s="145"/>
      <c r="K57" s="145"/>
      <c r="L57" s="146"/>
      <c r="M57" s="144"/>
    </row>
    <row r="58" spans="1:13" s="65" customFormat="1" ht="18">
      <c r="B58" s="144"/>
      <c r="C58" s="144"/>
      <c r="D58" s="144"/>
      <c r="E58" s="144"/>
      <c r="F58" s="144"/>
      <c r="G58" s="145"/>
      <c r="H58" s="145"/>
      <c r="I58" s="145"/>
      <c r="J58" s="145"/>
      <c r="K58" s="145"/>
      <c r="L58" s="146"/>
      <c r="M58" s="144"/>
    </row>
    <row r="59" spans="1:13" s="65" customFormat="1" ht="18">
      <c r="B59" s="144"/>
      <c r="C59" s="144"/>
      <c r="D59" s="144"/>
      <c r="E59" s="144"/>
      <c r="F59" s="144"/>
      <c r="G59" s="145"/>
      <c r="H59" s="145"/>
      <c r="I59" s="145"/>
      <c r="J59" s="145"/>
      <c r="K59" s="145"/>
      <c r="L59" s="146"/>
      <c r="M59" s="144"/>
    </row>
    <row r="60" spans="1:13" s="65" customFormat="1" ht="18">
      <c r="B60" s="144"/>
      <c r="C60" s="144"/>
      <c r="D60" s="144"/>
      <c r="E60" s="144"/>
      <c r="F60" s="144"/>
      <c r="G60" s="145"/>
      <c r="H60" s="145"/>
      <c r="I60" s="145"/>
      <c r="J60" s="145"/>
      <c r="K60" s="145"/>
      <c r="L60" s="146"/>
      <c r="M60" s="144"/>
    </row>
    <row r="61" spans="1:13" s="65" customFormat="1" ht="18">
      <c r="B61" s="144"/>
      <c r="C61" s="144"/>
      <c r="D61" s="144"/>
      <c r="E61" s="144"/>
      <c r="F61" s="144"/>
      <c r="G61" s="145"/>
      <c r="H61" s="145"/>
      <c r="I61" s="145"/>
      <c r="J61" s="145"/>
      <c r="K61" s="145"/>
      <c r="L61" s="146"/>
      <c r="M61" s="144"/>
    </row>
    <row r="62" spans="1:13" s="65" customFormat="1" ht="18">
      <c r="B62" s="144"/>
      <c r="C62" s="144"/>
      <c r="D62" s="144"/>
      <c r="E62" s="144"/>
      <c r="F62" s="144"/>
      <c r="G62" s="145"/>
      <c r="H62" s="145"/>
      <c r="I62" s="145"/>
      <c r="J62" s="145"/>
      <c r="K62" s="145"/>
      <c r="L62" s="146"/>
      <c r="M62" s="144"/>
    </row>
    <row r="63" spans="1:13" s="147" customFormat="1">
      <c r="A63" s="218" t="s">
        <v>140</v>
      </c>
      <c r="B63" s="219"/>
      <c r="C63" s="219"/>
      <c r="D63" s="219"/>
      <c r="E63" s="219"/>
      <c r="F63" s="219"/>
      <c r="G63" s="219"/>
      <c r="H63" s="219"/>
      <c r="I63" s="220"/>
    </row>
    <row r="64" spans="1:13" s="25" customFormat="1" ht="36" customHeight="1">
      <c r="A64" s="213" t="s">
        <v>141</v>
      </c>
      <c r="B64" s="214"/>
      <c r="C64" s="214"/>
      <c r="D64" s="214"/>
      <c r="E64" s="214"/>
      <c r="F64" s="214"/>
      <c r="G64" s="214"/>
      <c r="H64" s="214"/>
      <c r="I64" s="215"/>
    </row>
    <row r="65" spans="1:9" s="25" customFormat="1" ht="27.75" customHeight="1">
      <c r="A65" s="213" t="s">
        <v>142</v>
      </c>
      <c r="B65" s="214"/>
      <c r="C65" s="214"/>
      <c r="D65" s="214"/>
      <c r="E65" s="214"/>
      <c r="F65" s="214"/>
      <c r="G65" s="214"/>
      <c r="H65" s="214"/>
      <c r="I65" s="215"/>
    </row>
    <row r="66" spans="1:9" s="25" customFormat="1" ht="26.25" customHeight="1">
      <c r="A66" s="213" t="s">
        <v>143</v>
      </c>
      <c r="B66" s="214"/>
      <c r="C66" s="214"/>
      <c r="D66" s="214"/>
      <c r="E66" s="214"/>
      <c r="F66" s="214"/>
      <c r="G66" s="214"/>
      <c r="H66" s="214"/>
      <c r="I66" s="215"/>
    </row>
  </sheetData>
  <mergeCells count="24">
    <mergeCell ref="A3:N3"/>
    <mergeCell ref="H5:H6"/>
    <mergeCell ref="A64:I64"/>
    <mergeCell ref="A65:I65"/>
    <mergeCell ref="A66:I66"/>
    <mergeCell ref="B45:C49"/>
    <mergeCell ref="D45:F49"/>
    <mergeCell ref="G45:I49"/>
    <mergeCell ref="A50:I50"/>
    <mergeCell ref="A63:I63"/>
    <mergeCell ref="I5:I6"/>
    <mergeCell ref="A25:A27"/>
    <mergeCell ref="B25:F25"/>
    <mergeCell ref="G25:H25"/>
    <mergeCell ref="B41:D41"/>
    <mergeCell ref="A4:A5"/>
    <mergeCell ref="B4:D4"/>
    <mergeCell ref="E4:G4"/>
    <mergeCell ref="H4:I4"/>
    <mergeCell ref="C24:E24"/>
    <mergeCell ref="B44:C44"/>
    <mergeCell ref="D44:F44"/>
    <mergeCell ref="G44:I44"/>
    <mergeCell ref="B42:D42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C14" sqref="C14:D14"/>
    </sheetView>
  </sheetViews>
  <sheetFormatPr defaultColWidth="8.875" defaultRowHeight="18"/>
  <cols>
    <col min="1" max="1" width="39.625" style="65" customWidth="1"/>
    <col min="2" max="2" width="11.375" style="144" customWidth="1"/>
    <col min="3" max="4" width="11" style="144" customWidth="1"/>
    <col min="5" max="5" width="10.75" style="144" customWidth="1"/>
    <col min="6" max="6" width="9.75" style="144" customWidth="1"/>
    <col min="7" max="7" width="9.75" style="145" customWidth="1"/>
    <col min="8" max="8" width="10.375" style="145" customWidth="1"/>
    <col min="9" max="9" width="9.375" style="145" customWidth="1"/>
    <col min="10" max="10" width="9.125" style="145" customWidth="1"/>
    <col min="11" max="11" width="8.75" style="145" customWidth="1"/>
    <col min="12" max="12" width="11.625" style="146" customWidth="1"/>
    <col min="13" max="13" width="11.625" style="144" customWidth="1"/>
    <col min="14" max="14" width="10.25" style="65" customWidth="1"/>
    <col min="15" max="16384" width="8.875" style="65"/>
  </cols>
  <sheetData>
    <row r="1" spans="1:13" ht="34.5" customHeight="1">
      <c r="A1" s="240" t="s">
        <v>156</v>
      </c>
      <c r="B1" s="241"/>
      <c r="C1" s="241"/>
      <c r="D1" s="241"/>
      <c r="E1" s="241"/>
      <c r="F1" s="241"/>
      <c r="G1" s="241"/>
      <c r="H1" s="241"/>
      <c r="I1" s="241"/>
    </row>
    <row r="2" spans="1:13" s="82" customFormat="1" ht="21.6" customHeight="1">
      <c r="A2" s="83" t="s">
        <v>157</v>
      </c>
      <c r="B2" s="89"/>
      <c r="C2" s="89"/>
      <c r="D2" s="89"/>
      <c r="E2" s="89"/>
      <c r="F2" s="89"/>
      <c r="G2" s="90"/>
      <c r="H2" s="90"/>
      <c r="I2" s="90"/>
      <c r="J2" s="90"/>
      <c r="K2" s="90"/>
      <c r="L2" s="91"/>
      <c r="M2" s="89"/>
    </row>
    <row r="3" spans="1:13" s="82" customFormat="1" ht="21.6" customHeight="1">
      <c r="A3" s="81" t="s">
        <v>110</v>
      </c>
      <c r="B3" s="81" t="s">
        <v>90</v>
      </c>
      <c r="C3" s="81"/>
      <c r="D3" s="88"/>
      <c r="E3" s="81"/>
      <c r="F3" s="92" t="s">
        <v>91</v>
      </c>
      <c r="H3" s="90"/>
      <c r="I3" s="90"/>
      <c r="J3" s="90"/>
      <c r="K3" s="90"/>
      <c r="L3" s="91"/>
      <c r="M3" s="89"/>
    </row>
    <row r="4" spans="1:13" s="82" customFormat="1" ht="21.6" customHeight="1">
      <c r="B4" s="89"/>
      <c r="C4" s="89"/>
      <c r="D4" s="89"/>
      <c r="E4" s="89"/>
      <c r="F4" s="89"/>
      <c r="G4" s="90"/>
      <c r="H4" s="90"/>
      <c r="I4" s="90"/>
      <c r="J4" s="90"/>
      <c r="K4" s="90"/>
      <c r="L4" s="91"/>
      <c r="M4" s="89"/>
    </row>
    <row r="5" spans="1:13" s="82" customFormat="1" ht="21.6" customHeight="1">
      <c r="A5" s="188" t="s">
        <v>92</v>
      </c>
      <c r="B5" s="205" t="s">
        <v>158</v>
      </c>
      <c r="C5" s="202" t="s">
        <v>6</v>
      </c>
      <c r="D5" s="243"/>
      <c r="E5" s="243"/>
      <c r="F5" s="203"/>
      <c r="G5" s="244" t="s">
        <v>136</v>
      </c>
      <c r="H5" s="245"/>
      <c r="I5" s="246"/>
    </row>
    <row r="6" spans="1:13" s="82" customFormat="1" ht="21">
      <c r="A6" s="189"/>
      <c r="B6" s="242"/>
      <c r="C6" s="247" t="s">
        <v>159</v>
      </c>
      <c r="D6" s="248"/>
      <c r="E6" s="249" t="s">
        <v>76</v>
      </c>
      <c r="F6" s="250"/>
      <c r="G6" s="251"/>
      <c r="H6" s="252"/>
      <c r="I6" s="253"/>
    </row>
    <row r="7" spans="1:13" s="82" customFormat="1" ht="21" customHeight="1">
      <c r="A7" s="198"/>
      <c r="B7" s="156" t="s">
        <v>160</v>
      </c>
      <c r="C7" s="254"/>
      <c r="D7" s="255"/>
      <c r="E7" s="254"/>
      <c r="F7" s="255"/>
      <c r="G7" s="232"/>
      <c r="H7" s="233"/>
      <c r="I7" s="234"/>
    </row>
    <row r="8" spans="1:13" s="82" customFormat="1" ht="22.15" customHeight="1">
      <c r="A8" s="99" t="s">
        <v>78</v>
      </c>
      <c r="B8" s="155"/>
      <c r="C8" s="235"/>
      <c r="D8" s="236"/>
      <c r="E8" s="235"/>
      <c r="F8" s="236"/>
      <c r="G8" s="237"/>
      <c r="H8" s="238"/>
      <c r="I8" s="239"/>
    </row>
    <row r="9" spans="1:13" s="82" customFormat="1" ht="22.15" customHeight="1">
      <c r="A9" s="74" t="s">
        <v>79</v>
      </c>
      <c r="B9" s="133"/>
      <c r="C9" s="227"/>
      <c r="D9" s="228"/>
      <c r="E9" s="227"/>
      <c r="F9" s="228"/>
      <c r="G9" s="229"/>
      <c r="H9" s="230"/>
      <c r="I9" s="231"/>
    </row>
    <row r="10" spans="1:13" s="82" customFormat="1" ht="22.15" customHeight="1">
      <c r="A10" s="74" t="s">
        <v>80</v>
      </c>
      <c r="B10" s="133"/>
      <c r="C10" s="227"/>
      <c r="D10" s="228"/>
      <c r="E10" s="227"/>
      <c r="F10" s="228"/>
      <c r="G10" s="229"/>
      <c r="H10" s="230"/>
      <c r="I10" s="231"/>
    </row>
    <row r="11" spans="1:13" s="82" customFormat="1" ht="22.15" customHeight="1">
      <c r="A11" s="74" t="s">
        <v>81</v>
      </c>
      <c r="B11" s="133"/>
      <c r="C11" s="227"/>
      <c r="D11" s="228"/>
      <c r="E11" s="227"/>
      <c r="F11" s="228"/>
      <c r="G11" s="229"/>
      <c r="H11" s="230"/>
      <c r="I11" s="231"/>
    </row>
    <row r="12" spans="1:13" s="82" customFormat="1" ht="22.15" customHeight="1">
      <c r="A12" s="74" t="s">
        <v>82</v>
      </c>
      <c r="B12" s="133"/>
      <c r="C12" s="227"/>
      <c r="D12" s="228"/>
      <c r="E12" s="227"/>
      <c r="F12" s="228"/>
      <c r="G12" s="229"/>
      <c r="H12" s="230"/>
      <c r="I12" s="231"/>
    </row>
    <row r="13" spans="1:13" s="82" customFormat="1" ht="22.15" customHeight="1">
      <c r="A13" s="74" t="s">
        <v>83</v>
      </c>
      <c r="B13" s="133"/>
      <c r="C13" s="227"/>
      <c r="D13" s="228"/>
      <c r="E13" s="227"/>
      <c r="F13" s="228"/>
      <c r="G13" s="229"/>
      <c r="H13" s="230"/>
      <c r="I13" s="231"/>
    </row>
    <row r="14" spans="1:13" s="82" customFormat="1" ht="22.15" customHeight="1">
      <c r="A14" s="99" t="s">
        <v>84</v>
      </c>
      <c r="B14" s="133"/>
      <c r="C14" s="227"/>
      <c r="D14" s="228"/>
      <c r="E14" s="227"/>
      <c r="F14" s="228"/>
      <c r="G14" s="229"/>
      <c r="H14" s="230"/>
      <c r="I14" s="231"/>
    </row>
    <row r="15" spans="1:13" s="82" customFormat="1" ht="22.15" customHeight="1">
      <c r="A15" s="74" t="s">
        <v>85</v>
      </c>
      <c r="B15" s="133"/>
      <c r="C15" s="227"/>
      <c r="D15" s="228"/>
      <c r="E15" s="227"/>
      <c r="F15" s="228"/>
      <c r="G15" s="229"/>
      <c r="H15" s="230"/>
      <c r="I15" s="231"/>
    </row>
    <row r="16" spans="1:13" s="82" customFormat="1" ht="22.15" customHeight="1">
      <c r="A16" s="74" t="s">
        <v>86</v>
      </c>
      <c r="B16" s="133"/>
      <c r="C16" s="227"/>
      <c r="D16" s="228"/>
      <c r="E16" s="227"/>
      <c r="F16" s="228"/>
      <c r="G16" s="229"/>
      <c r="H16" s="230"/>
      <c r="I16" s="231"/>
    </row>
    <row r="17" spans="1:13" s="82" customFormat="1" ht="22.15" customHeight="1">
      <c r="A17" s="74" t="s">
        <v>87</v>
      </c>
      <c r="B17" s="133"/>
      <c r="C17" s="227"/>
      <c r="D17" s="228"/>
      <c r="E17" s="227"/>
      <c r="F17" s="228"/>
      <c r="G17" s="229"/>
      <c r="H17" s="230"/>
      <c r="I17" s="231"/>
    </row>
    <row r="18" spans="1:13" s="82" customFormat="1" ht="22.15" customHeight="1">
      <c r="A18" s="99" t="s">
        <v>88</v>
      </c>
      <c r="B18" s="133"/>
      <c r="C18" s="227"/>
      <c r="D18" s="228"/>
      <c r="E18" s="227"/>
      <c r="F18" s="228"/>
      <c r="G18" s="229"/>
      <c r="H18" s="230"/>
      <c r="I18" s="231"/>
    </row>
    <row r="19" spans="1:13" s="82" customFormat="1" ht="22.15" customHeight="1">
      <c r="A19" s="74" t="s">
        <v>89</v>
      </c>
      <c r="B19" s="133"/>
      <c r="C19" s="227"/>
      <c r="D19" s="228"/>
      <c r="E19" s="227"/>
      <c r="F19" s="228"/>
      <c r="G19" s="229"/>
      <c r="H19" s="230"/>
      <c r="I19" s="231"/>
    </row>
    <row r="20" spans="1:13" s="82" customFormat="1" ht="21.6" customHeight="1">
      <c r="B20" s="89"/>
      <c r="C20" s="89"/>
      <c r="D20" s="89"/>
      <c r="E20" s="89"/>
      <c r="F20" s="89"/>
      <c r="G20" s="90"/>
      <c r="H20" s="90"/>
      <c r="I20" s="90"/>
      <c r="J20" s="90"/>
      <c r="K20" s="90"/>
      <c r="L20" s="91"/>
      <c r="M20" s="89"/>
    </row>
    <row r="21" spans="1:13" s="82" customFormat="1" ht="21.6" customHeight="1">
      <c r="A21" s="88" t="s">
        <v>103</v>
      </c>
      <c r="B21" s="225" t="s">
        <v>104</v>
      </c>
      <c r="C21" s="225"/>
      <c r="D21" s="225"/>
      <c r="E21" s="136" t="s">
        <v>105</v>
      </c>
      <c r="F21" s="137">
        <f>ROUND((SUM(H9:H19)*20/900),2)</f>
        <v>0</v>
      </c>
      <c r="G21" s="150" t="s">
        <v>1</v>
      </c>
      <c r="H21" s="90"/>
      <c r="I21" s="90"/>
      <c r="J21" s="90"/>
      <c r="K21" s="90"/>
      <c r="L21" s="91"/>
      <c r="M21" s="89"/>
    </row>
    <row r="22" spans="1:13" s="82" customFormat="1" ht="21.6" customHeight="1">
      <c r="B22" s="226" t="s">
        <v>106</v>
      </c>
      <c r="C22" s="226"/>
      <c r="D22" s="226"/>
      <c r="E22" s="89"/>
      <c r="F22" s="89"/>
      <c r="G22" s="90"/>
      <c r="H22" s="90"/>
      <c r="I22" s="90"/>
      <c r="J22" s="90"/>
      <c r="K22" s="90"/>
      <c r="L22" s="91"/>
      <c r="M22" s="89"/>
    </row>
    <row r="24" spans="1:13" s="82" customFormat="1" ht="21">
      <c r="A24" s="155" t="s">
        <v>135</v>
      </c>
      <c r="B24" s="201" t="s">
        <v>136</v>
      </c>
      <c r="C24" s="201"/>
      <c r="D24" s="201" t="s">
        <v>137</v>
      </c>
      <c r="E24" s="201"/>
      <c r="F24" s="201"/>
      <c r="G24" s="201" t="s">
        <v>138</v>
      </c>
      <c r="H24" s="201"/>
      <c r="I24" s="201"/>
      <c r="J24" s="90"/>
      <c r="K24" s="90"/>
      <c r="L24" s="91"/>
      <c r="M24" s="89"/>
    </row>
    <row r="25" spans="1:13" s="82" customFormat="1" ht="21">
      <c r="A25" s="141"/>
      <c r="B25" s="201"/>
      <c r="C25" s="201"/>
      <c r="D25" s="201"/>
      <c r="E25" s="201"/>
      <c r="F25" s="201"/>
      <c r="G25" s="216"/>
      <c r="H25" s="216"/>
      <c r="I25" s="216"/>
      <c r="J25" s="90"/>
      <c r="K25" s="90"/>
      <c r="L25" s="91"/>
      <c r="M25" s="89"/>
    </row>
    <row r="26" spans="1:13" s="82" customFormat="1" ht="21">
      <c r="A26" s="142"/>
      <c r="B26" s="201"/>
      <c r="C26" s="201"/>
      <c r="D26" s="201"/>
      <c r="E26" s="201"/>
      <c r="F26" s="201"/>
      <c r="G26" s="216"/>
      <c r="H26" s="216"/>
      <c r="I26" s="216"/>
      <c r="J26" s="90"/>
      <c r="K26" s="90"/>
      <c r="L26" s="91"/>
      <c r="M26" s="89"/>
    </row>
    <row r="27" spans="1:13" s="82" customFormat="1" ht="21">
      <c r="A27" s="142"/>
      <c r="B27" s="201"/>
      <c r="C27" s="201"/>
      <c r="D27" s="201"/>
      <c r="E27" s="201"/>
      <c r="F27" s="201"/>
      <c r="G27" s="216"/>
      <c r="H27" s="216"/>
      <c r="I27" s="216"/>
      <c r="J27" s="90"/>
      <c r="K27" s="90"/>
      <c r="L27" s="91"/>
      <c r="M27" s="89"/>
    </row>
    <row r="28" spans="1:13" s="82" customFormat="1" ht="21">
      <c r="A28" s="142"/>
      <c r="B28" s="201"/>
      <c r="C28" s="201"/>
      <c r="D28" s="201"/>
      <c r="E28" s="201"/>
      <c r="F28" s="201"/>
      <c r="G28" s="216"/>
      <c r="H28" s="216"/>
      <c r="I28" s="216"/>
      <c r="J28" s="90"/>
      <c r="K28" s="90"/>
      <c r="L28" s="91"/>
      <c r="M28" s="89"/>
    </row>
    <row r="29" spans="1:13" s="82" customFormat="1" ht="21">
      <c r="A29" s="143"/>
      <c r="B29" s="201"/>
      <c r="C29" s="201"/>
      <c r="D29" s="201"/>
      <c r="E29" s="201"/>
      <c r="F29" s="201"/>
      <c r="G29" s="216"/>
      <c r="H29" s="216"/>
      <c r="I29" s="216"/>
      <c r="J29" s="90"/>
      <c r="K29" s="90"/>
      <c r="L29" s="91"/>
      <c r="M29" s="89"/>
    </row>
    <row r="30" spans="1:13" s="27" customFormat="1" ht="21">
      <c r="A30" s="217" t="s">
        <v>139</v>
      </c>
      <c r="B30" s="217"/>
      <c r="C30" s="217"/>
      <c r="D30" s="217"/>
      <c r="E30" s="217"/>
      <c r="F30" s="217"/>
      <c r="G30" s="217"/>
      <c r="H30" s="217"/>
      <c r="I30" s="217"/>
    </row>
    <row r="43" spans="1:9" s="147" customFormat="1" ht="21">
      <c r="A43" s="218" t="s">
        <v>140</v>
      </c>
      <c r="B43" s="219"/>
      <c r="C43" s="219"/>
      <c r="D43" s="219"/>
      <c r="E43" s="219"/>
      <c r="F43" s="219"/>
      <c r="G43" s="219"/>
      <c r="H43" s="219"/>
      <c r="I43" s="220"/>
    </row>
    <row r="44" spans="1:9" s="25" customFormat="1" ht="36" customHeight="1">
      <c r="A44" s="214" t="s">
        <v>141</v>
      </c>
      <c r="B44" s="214"/>
      <c r="C44" s="214"/>
      <c r="D44" s="214"/>
      <c r="E44" s="214"/>
      <c r="F44" s="214"/>
      <c r="G44" s="214"/>
      <c r="H44" s="214"/>
      <c r="I44" s="214"/>
    </row>
    <row r="45" spans="1:9" s="25" customFormat="1" ht="27.75" customHeight="1">
      <c r="A45" s="214" t="s">
        <v>142</v>
      </c>
      <c r="B45" s="214"/>
      <c r="C45" s="214"/>
      <c r="D45" s="214"/>
      <c r="E45" s="214"/>
      <c r="F45" s="214"/>
      <c r="G45" s="214"/>
      <c r="H45" s="214"/>
      <c r="I45" s="214"/>
    </row>
    <row r="46" spans="1:9" s="25" customFormat="1" ht="26.25" customHeight="1">
      <c r="A46" s="214" t="s">
        <v>143</v>
      </c>
      <c r="B46" s="214"/>
      <c r="C46" s="214"/>
      <c r="D46" s="214"/>
      <c r="E46" s="214"/>
      <c r="F46" s="214"/>
      <c r="G46" s="214"/>
      <c r="H46" s="214"/>
      <c r="I46" s="214"/>
    </row>
    <row r="47" spans="1:9">
      <c r="A47" s="224"/>
      <c r="B47" s="224"/>
      <c r="C47" s="224"/>
      <c r="D47" s="224"/>
      <c r="E47" s="224"/>
      <c r="F47" s="224"/>
      <c r="G47" s="224"/>
      <c r="H47" s="224"/>
      <c r="I47" s="224"/>
    </row>
    <row r="48" spans="1:9">
      <c r="A48" s="224"/>
      <c r="B48" s="224"/>
      <c r="C48" s="224"/>
      <c r="D48" s="224"/>
      <c r="E48" s="224"/>
      <c r="F48" s="224"/>
      <c r="G48" s="224"/>
      <c r="H48" s="224"/>
      <c r="I48" s="224"/>
    </row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</sheetData>
  <mergeCells count="61">
    <mergeCell ref="A1:I1"/>
    <mergeCell ref="A5:A7"/>
    <mergeCell ref="B5:B6"/>
    <mergeCell ref="C5:F5"/>
    <mergeCell ref="G5:I5"/>
    <mergeCell ref="C6:D6"/>
    <mergeCell ref="E6:F6"/>
    <mergeCell ref="G6:I6"/>
    <mergeCell ref="C7:D7"/>
    <mergeCell ref="E7:F7"/>
    <mergeCell ref="G7:I7"/>
    <mergeCell ref="C8:D8"/>
    <mergeCell ref="E8:F8"/>
    <mergeCell ref="G8:I8"/>
    <mergeCell ref="C9:D9"/>
    <mergeCell ref="E9:F9"/>
    <mergeCell ref="G9:I9"/>
    <mergeCell ref="C10:D10"/>
    <mergeCell ref="E10:F10"/>
    <mergeCell ref="G10:I10"/>
    <mergeCell ref="C11:D11"/>
    <mergeCell ref="E11:F11"/>
    <mergeCell ref="G11:I11"/>
    <mergeCell ref="C12:D12"/>
    <mergeCell ref="E12:F12"/>
    <mergeCell ref="G12:I12"/>
    <mergeCell ref="C13:D13"/>
    <mergeCell ref="E13:F13"/>
    <mergeCell ref="G13:I13"/>
    <mergeCell ref="C14:D14"/>
    <mergeCell ref="E14:F14"/>
    <mergeCell ref="G14:I14"/>
    <mergeCell ref="C15:D15"/>
    <mergeCell ref="E15:F15"/>
    <mergeCell ref="G15:I15"/>
    <mergeCell ref="C16:D16"/>
    <mergeCell ref="E16:F16"/>
    <mergeCell ref="G16:I16"/>
    <mergeCell ref="C17:D17"/>
    <mergeCell ref="E17:F17"/>
    <mergeCell ref="G17:I17"/>
    <mergeCell ref="C18:D18"/>
    <mergeCell ref="E18:F18"/>
    <mergeCell ref="G18:I18"/>
    <mergeCell ref="C19:D19"/>
    <mergeCell ref="E19:F19"/>
    <mergeCell ref="G19:I19"/>
    <mergeCell ref="A47:I48"/>
    <mergeCell ref="B21:D21"/>
    <mergeCell ref="B22:D22"/>
    <mergeCell ref="B24:C24"/>
    <mergeCell ref="D24:F24"/>
    <mergeCell ref="G24:I24"/>
    <mergeCell ref="B25:C29"/>
    <mergeCell ref="D25:F29"/>
    <mergeCell ref="G25:I29"/>
    <mergeCell ref="A30:I30"/>
    <mergeCell ref="A43:I43"/>
    <mergeCell ref="A44:I44"/>
    <mergeCell ref="A45:I45"/>
    <mergeCell ref="A46:I4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51" sqref="A51:F51"/>
    </sheetView>
  </sheetViews>
  <sheetFormatPr defaultRowHeight="14.25"/>
  <cols>
    <col min="1" max="1" width="47.125" customWidth="1"/>
    <col min="2" max="2" width="5.875" customWidth="1"/>
    <col min="3" max="3" width="9.875" customWidth="1"/>
    <col min="4" max="4" width="9.125" customWidth="1"/>
    <col min="5" max="5" width="7.75" customWidth="1"/>
    <col min="6" max="7" width="7.375" customWidth="1"/>
    <col min="8" max="8" width="24.875" customWidth="1"/>
  </cols>
  <sheetData>
    <row r="1" spans="1:8" ht="18.75">
      <c r="A1" s="51" t="s">
        <v>46</v>
      </c>
      <c r="B1" s="51"/>
      <c r="C1" s="51"/>
      <c r="D1" s="51"/>
      <c r="E1" s="51"/>
      <c r="F1" s="51"/>
      <c r="G1" s="5"/>
      <c r="H1" s="5"/>
    </row>
    <row r="2" spans="1:8" ht="15.75" customHeight="1" thickBot="1">
      <c r="A2" s="35"/>
      <c r="B2" s="35"/>
      <c r="C2" s="35"/>
      <c r="D2" s="35"/>
      <c r="E2" s="35"/>
      <c r="F2" s="35"/>
      <c r="G2" s="42"/>
      <c r="H2" s="42"/>
    </row>
    <row r="3" spans="1:8" s="8" customFormat="1" ht="18.75" thickBot="1">
      <c r="A3" s="260" t="s">
        <v>47</v>
      </c>
      <c r="B3" s="263" t="s">
        <v>48</v>
      </c>
      <c r="C3" s="266" t="s">
        <v>49</v>
      </c>
      <c r="D3" s="267"/>
      <c r="E3" s="267"/>
      <c r="F3" s="267"/>
      <c r="G3" s="268"/>
      <c r="H3" s="45" t="s">
        <v>50</v>
      </c>
    </row>
    <row r="4" spans="1:8" s="8" customFormat="1" ht="18">
      <c r="A4" s="261"/>
      <c r="B4" s="264"/>
      <c r="C4" s="34" t="s">
        <v>51</v>
      </c>
      <c r="D4" s="34" t="s">
        <v>57</v>
      </c>
      <c r="E4" s="47" t="s">
        <v>60</v>
      </c>
      <c r="F4" s="48" t="s">
        <v>61</v>
      </c>
      <c r="G4" s="46" t="s">
        <v>63</v>
      </c>
      <c r="H4" s="269" t="s">
        <v>65</v>
      </c>
    </row>
    <row r="5" spans="1:8" s="8" customFormat="1" ht="18.75" thickBot="1">
      <c r="A5" s="262"/>
      <c r="B5" s="265"/>
      <c r="C5" s="31" t="s">
        <v>52</v>
      </c>
      <c r="D5" s="31" t="s">
        <v>58</v>
      </c>
      <c r="E5" s="30" t="s">
        <v>59</v>
      </c>
      <c r="F5" s="30" t="s">
        <v>62</v>
      </c>
      <c r="G5" s="33" t="s">
        <v>64</v>
      </c>
      <c r="H5" s="270"/>
    </row>
    <row r="6" spans="1:8" ht="18.75" thickBot="1">
      <c r="A6" s="28" t="s">
        <v>53</v>
      </c>
      <c r="B6" s="52">
        <v>40</v>
      </c>
      <c r="C6" s="29"/>
      <c r="D6" s="29"/>
      <c r="E6" s="29"/>
      <c r="F6" s="29"/>
      <c r="G6" s="29"/>
      <c r="H6" s="52">
        <f>H7+H8</f>
        <v>29.4</v>
      </c>
    </row>
    <row r="7" spans="1:8" ht="18.75" thickBot="1">
      <c r="A7" s="43" t="s">
        <v>144</v>
      </c>
      <c r="B7" s="31">
        <v>20</v>
      </c>
      <c r="C7" s="29"/>
      <c r="D7" s="31">
        <v>65</v>
      </c>
      <c r="E7" s="29"/>
      <c r="F7" s="29"/>
      <c r="G7" s="31"/>
      <c r="H7" s="31">
        <f>(B7*D7)/100</f>
        <v>13</v>
      </c>
    </row>
    <row r="8" spans="1:8" ht="18.75" thickBot="1">
      <c r="A8" s="43" t="s">
        <v>145</v>
      </c>
      <c r="B8" s="31">
        <v>20</v>
      </c>
      <c r="C8" s="29"/>
      <c r="D8" s="29"/>
      <c r="E8" s="29"/>
      <c r="F8" s="31">
        <v>82</v>
      </c>
      <c r="G8" s="53"/>
      <c r="H8" s="31">
        <f>(B8*F8)/100</f>
        <v>16.399999999999999</v>
      </c>
    </row>
    <row r="9" spans="1:8" ht="18.75" thickBot="1">
      <c r="A9" s="28" t="s">
        <v>54</v>
      </c>
      <c r="B9" s="52">
        <v>40</v>
      </c>
      <c r="C9" s="29"/>
      <c r="D9" s="29"/>
      <c r="E9" s="29"/>
      <c r="F9" s="29"/>
      <c r="G9" s="32"/>
      <c r="H9" s="54">
        <f>H10+H11</f>
        <v>31</v>
      </c>
    </row>
    <row r="10" spans="1:8" ht="18.75" thickBot="1">
      <c r="A10" s="43" t="s">
        <v>146</v>
      </c>
      <c r="B10" s="31">
        <v>20</v>
      </c>
      <c r="C10" s="29"/>
      <c r="D10" s="29"/>
      <c r="E10" s="31">
        <v>70</v>
      </c>
      <c r="F10" s="31"/>
      <c r="G10" s="53"/>
      <c r="H10" s="31">
        <f>(B10*E10)/100</f>
        <v>14</v>
      </c>
    </row>
    <row r="11" spans="1:8" ht="18.75" thickBot="1">
      <c r="A11" s="43" t="s">
        <v>147</v>
      </c>
      <c r="B11" s="31">
        <v>20</v>
      </c>
      <c r="C11" s="29"/>
      <c r="D11" s="29"/>
      <c r="E11" s="31"/>
      <c r="F11" s="31">
        <v>85</v>
      </c>
      <c r="G11" s="33"/>
      <c r="H11" s="31">
        <f>(B11*F11)/100</f>
        <v>17</v>
      </c>
    </row>
    <row r="12" spans="1:8">
      <c r="A12" s="271" t="s">
        <v>148</v>
      </c>
      <c r="B12" s="274">
        <v>20</v>
      </c>
      <c r="C12" s="277"/>
      <c r="D12" s="277"/>
      <c r="E12" s="277"/>
      <c r="F12" s="277"/>
      <c r="G12" s="257"/>
      <c r="H12" s="257"/>
    </row>
    <row r="13" spans="1:8" ht="0.75" customHeight="1" thickBot="1">
      <c r="A13" s="272"/>
      <c r="B13" s="275"/>
      <c r="C13" s="278"/>
      <c r="D13" s="278"/>
      <c r="E13" s="278"/>
      <c r="F13" s="278"/>
      <c r="G13" s="258"/>
      <c r="H13" s="258"/>
    </row>
    <row r="14" spans="1:8" ht="15" hidden="1" thickBot="1">
      <c r="A14" s="273"/>
      <c r="B14" s="276"/>
      <c r="C14" s="279"/>
      <c r="D14" s="279"/>
      <c r="E14" s="279"/>
      <c r="F14" s="279"/>
      <c r="G14" s="259"/>
      <c r="H14" s="259"/>
    </row>
    <row r="15" spans="1:8" ht="18.75" thickBot="1">
      <c r="A15" s="44" t="s">
        <v>56</v>
      </c>
      <c r="B15" s="52">
        <v>20</v>
      </c>
      <c r="C15" s="29"/>
      <c r="D15" s="29"/>
      <c r="E15" s="29"/>
      <c r="F15" s="29"/>
      <c r="G15" s="32"/>
      <c r="H15" s="54">
        <f>H16+H17</f>
        <v>14.68</v>
      </c>
    </row>
    <row r="16" spans="1:8" ht="18.75" thickBot="1">
      <c r="A16" s="30" t="s">
        <v>149</v>
      </c>
      <c r="B16" s="31">
        <v>12</v>
      </c>
      <c r="C16" s="31"/>
      <c r="D16" s="31">
        <v>69</v>
      </c>
      <c r="E16" s="29"/>
      <c r="F16" s="29"/>
      <c r="G16" s="53"/>
      <c r="H16" s="31">
        <f>(B16*D16)/100</f>
        <v>8.2799999999999994</v>
      </c>
    </row>
    <row r="17" spans="1:8" ht="18.75" thickBot="1">
      <c r="A17" s="30" t="s">
        <v>150</v>
      </c>
      <c r="B17" s="53">
        <v>8</v>
      </c>
      <c r="C17" s="48"/>
      <c r="D17" s="48"/>
      <c r="E17" s="46"/>
      <c r="F17" s="46">
        <v>80</v>
      </c>
      <c r="G17" s="46"/>
      <c r="H17" s="55">
        <f>(B17*F17)/100</f>
        <v>6.4</v>
      </c>
    </row>
    <row r="18" spans="1:8" ht="18.75" thickBot="1">
      <c r="A18" s="33" t="s">
        <v>7</v>
      </c>
      <c r="B18" s="37">
        <f>B15+B9+B6</f>
        <v>100</v>
      </c>
      <c r="C18" s="38"/>
      <c r="D18" s="39"/>
      <c r="E18" s="38"/>
      <c r="F18" s="39"/>
      <c r="G18" s="36"/>
      <c r="H18" s="40">
        <f>H6+H9+H15</f>
        <v>75.08</v>
      </c>
    </row>
    <row r="19" spans="1:8" ht="17.25" thickBot="1">
      <c r="A19" s="41" t="s">
        <v>55</v>
      </c>
      <c r="B19" s="36">
        <v>80</v>
      </c>
      <c r="C19" s="39"/>
      <c r="D19" s="38"/>
      <c r="E19" s="39"/>
      <c r="F19" s="38"/>
      <c r="G19" s="37"/>
      <c r="H19" s="56">
        <f>(H18*B19)/100</f>
        <v>60.063999999999993</v>
      </c>
    </row>
    <row r="20" spans="1:8" ht="16.5">
      <c r="A20" s="49"/>
      <c r="B20" s="49"/>
      <c r="C20" s="50"/>
      <c r="D20" s="50"/>
      <c r="E20" s="50"/>
      <c r="F20" s="50"/>
      <c r="G20" s="49"/>
      <c r="H20" s="49"/>
    </row>
    <row r="21" spans="1:8" ht="16.5">
      <c r="A21" s="256"/>
      <c r="B21" s="256"/>
      <c r="C21" s="256"/>
      <c r="D21" s="256"/>
      <c r="E21" s="256"/>
      <c r="F21" s="256"/>
      <c r="G21" s="256"/>
      <c r="H21" s="49"/>
    </row>
    <row r="22" spans="1:8" ht="16.5">
      <c r="A22" s="256"/>
      <c r="B22" s="256"/>
      <c r="C22" s="256"/>
      <c r="D22" s="256"/>
      <c r="E22" s="256"/>
      <c r="F22" s="256"/>
      <c r="G22" s="256"/>
      <c r="H22" s="49"/>
    </row>
    <row r="23" spans="1:8" ht="16.5">
      <c r="A23" s="49"/>
      <c r="B23" s="49"/>
      <c r="C23" s="50"/>
      <c r="D23" s="50"/>
      <c r="E23" s="50"/>
      <c r="F23" s="50"/>
      <c r="G23" s="49"/>
      <c r="H23" s="49"/>
    </row>
    <row r="24" spans="1:8" ht="16.5">
      <c r="A24" s="49"/>
      <c r="B24" s="49"/>
      <c r="C24" s="50"/>
      <c r="D24" s="50"/>
      <c r="E24" s="50"/>
      <c r="F24" s="50"/>
      <c r="G24" s="49"/>
      <c r="H24" s="49"/>
    </row>
    <row r="33" spans="1:8" s="148" customFormat="1" ht="30" customHeight="1">
      <c r="A33" s="286" t="s">
        <v>151</v>
      </c>
      <c r="B33" s="286"/>
      <c r="C33" s="286"/>
      <c r="D33" s="286"/>
      <c r="E33" s="286"/>
      <c r="F33" s="286"/>
      <c r="G33" s="286"/>
      <c r="H33" s="286"/>
    </row>
    <row r="34" spans="1:8">
      <c r="A34" s="287"/>
      <c r="B34" s="288"/>
      <c r="C34" s="288"/>
      <c r="D34" s="288"/>
      <c r="E34" s="288"/>
      <c r="F34" s="288"/>
      <c r="G34" s="288"/>
      <c r="H34" s="288"/>
    </row>
    <row r="35" spans="1:8">
      <c r="A35" s="287"/>
      <c r="B35" s="288"/>
      <c r="C35" s="288"/>
      <c r="D35" s="288"/>
      <c r="E35" s="288"/>
      <c r="F35" s="288"/>
      <c r="G35" s="288"/>
      <c r="H35" s="288"/>
    </row>
    <row r="36" spans="1:8">
      <c r="A36" s="287"/>
      <c r="B36" s="288"/>
      <c r="C36" s="288"/>
      <c r="D36" s="288"/>
      <c r="E36" s="288"/>
      <c r="F36" s="288"/>
      <c r="G36" s="288"/>
      <c r="H36" s="288"/>
    </row>
    <row r="37" spans="1:8">
      <c r="A37" s="287"/>
      <c r="B37" s="288"/>
      <c r="C37" s="288"/>
      <c r="D37" s="288"/>
      <c r="E37" s="288"/>
      <c r="F37" s="288"/>
      <c r="G37" s="288"/>
      <c r="H37" s="288"/>
    </row>
    <row r="50" spans="1:8">
      <c r="A50" s="280" t="s">
        <v>152</v>
      </c>
      <c r="B50" s="281"/>
      <c r="C50" s="281"/>
      <c r="D50" s="281"/>
      <c r="E50" s="281"/>
      <c r="F50" s="282"/>
      <c r="G50" s="149"/>
      <c r="H50" s="149"/>
    </row>
    <row r="51" spans="1:8" ht="44.25" customHeight="1">
      <c r="A51" s="213" t="s">
        <v>153</v>
      </c>
      <c r="B51" s="214"/>
      <c r="C51" s="214"/>
      <c r="D51" s="214"/>
      <c r="E51" s="214"/>
      <c r="F51" s="215"/>
    </row>
    <row r="52" spans="1:8" ht="27.75" customHeight="1">
      <c r="A52" s="213" t="s">
        <v>154</v>
      </c>
      <c r="B52" s="214"/>
      <c r="C52" s="214"/>
      <c r="D52" s="214"/>
      <c r="E52" s="214"/>
      <c r="F52" s="215"/>
    </row>
    <row r="53" spans="1:8" ht="26.25" customHeight="1">
      <c r="A53" s="283" t="s">
        <v>155</v>
      </c>
      <c r="B53" s="284"/>
      <c r="C53" s="284"/>
      <c r="D53" s="284"/>
      <c r="E53" s="284"/>
      <c r="F53" s="285"/>
    </row>
  </sheetData>
  <mergeCells count="27">
    <mergeCell ref="A50:F50"/>
    <mergeCell ref="A51:F51"/>
    <mergeCell ref="A52:F52"/>
    <mergeCell ref="A53:F53"/>
    <mergeCell ref="A33:H33"/>
    <mergeCell ref="A34:A37"/>
    <mergeCell ref="B34:B37"/>
    <mergeCell ref="C34:C37"/>
    <mergeCell ref="D34:D37"/>
    <mergeCell ref="E34:E37"/>
    <mergeCell ref="F34:F37"/>
    <mergeCell ref="G34:G37"/>
    <mergeCell ref="H34:H37"/>
    <mergeCell ref="A21:G21"/>
    <mergeCell ref="A22:G22"/>
    <mergeCell ref="G12:G14"/>
    <mergeCell ref="H12:H14"/>
    <mergeCell ref="A3:A5"/>
    <mergeCell ref="B3:B5"/>
    <mergeCell ref="C3:G3"/>
    <mergeCell ref="H4:H5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ตอนที่ 1</vt:lpstr>
      <vt:lpstr>ตอนที่ 2</vt:lpstr>
      <vt:lpstr>ตอนที่ 3 ข้อมูลปฏิบัติงาน (2)</vt:lpstr>
      <vt:lpstr>ตอน4 com 5 คนประธาน+กรรมการ</vt:lpstr>
      <vt:lpstr>ตอน4com4ประธาน+กรรมการ</vt:lpstr>
      <vt:lpstr>ตอน4com3ประธาน+กรรมการ</vt:lpstr>
      <vt:lpstr>ตอน4สำหรับผู้รับการประเมิน</vt:lpstr>
      <vt:lpstr>ตอนที่ 5 ตัวอย่าง ข้าราชการ</vt:lpstr>
      <vt:lpstr>Sheet16</vt:lpstr>
      <vt:lpstr>Sheet17</vt:lpstr>
      <vt:lpstr>Sheet18</vt:lpstr>
      <vt:lpstr>Sheet19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Piggy</dc:creator>
  <cp:lastModifiedBy>Lenovo</cp:lastModifiedBy>
  <cp:lastPrinted>2021-05-24T07:19:15Z</cp:lastPrinted>
  <dcterms:created xsi:type="dcterms:W3CDTF">2019-09-14T14:14:03Z</dcterms:created>
  <dcterms:modified xsi:type="dcterms:W3CDTF">2021-06-18T05:56:44Z</dcterms:modified>
</cp:coreProperties>
</file>